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rospekte_PL_Dosch\3 Etage\"/>
    </mc:Choice>
  </mc:AlternateContent>
  <bookViews>
    <workbookView xWindow="0" yWindow="0" windowWidth="28800" windowHeight="12585" tabRatio="741"/>
  </bookViews>
  <sheets>
    <sheet name="Fragebogen" sheetId="10" r:id="rId1"/>
    <sheet name="Auswahlwerte" sheetId="8" state="hidden" r:id="rId2"/>
  </sheets>
  <definedNames>
    <definedName name="bild1">INDIRECT(Auswahlwerte!$A$9)</definedName>
    <definedName name="_xlnm.Print_Area" localSheetId="0">Fragebogen!$A$1:$AD$57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1" i="10" l="1"/>
  <c r="V38" i="10" l="1"/>
  <c r="V39" i="10"/>
  <c r="H43" i="10"/>
  <c r="AA40" i="10"/>
  <c r="R43" i="10"/>
  <c r="A9" i="8"/>
  <c r="Y39" i="10" l="1"/>
  <c r="X39" i="10"/>
  <c r="AA29" i="10"/>
  <c r="AA28" i="10"/>
  <c r="D43" i="10" l="1"/>
  <c r="D42" i="10"/>
  <c r="AA42" i="10"/>
  <c r="R42" i="10"/>
  <c r="R41" i="10"/>
  <c r="V40" i="10"/>
  <c r="R40" i="10"/>
  <c r="AA39" i="10"/>
  <c r="R39" i="10"/>
  <c r="AA38" i="10"/>
  <c r="R38" i="10"/>
  <c r="R37" i="10"/>
</calcChain>
</file>

<file path=xl/comments1.xml><?xml version="1.0" encoding="utf-8"?>
<comments xmlns="http://schemas.openxmlformats.org/spreadsheetml/2006/main">
  <authors>
    <author>Uter, Johanna</author>
  </authors>
  <commentList>
    <comment ref="R14" authorId="0" shapeId="0">
      <text>
        <r>
          <rPr>
            <sz val="9"/>
            <color indexed="81"/>
            <rFont val="Segoe UI"/>
            <family val="2"/>
          </rPr>
          <t>WDG=Wirkdruckgeber</t>
        </r>
      </text>
    </comment>
    <comment ref="D51" authorId="0" shapeId="0">
      <text>
        <r>
          <rPr>
            <sz val="9"/>
            <color indexed="81"/>
            <rFont val="Segoe UI"/>
            <family val="2"/>
          </rPr>
          <t>zerstörungsfreie Prüfung der Schweißnähte</t>
        </r>
      </text>
    </comment>
    <comment ref="D54" authorId="0" shapeId="0">
      <text>
        <r>
          <rPr>
            <sz val="9"/>
            <color indexed="81"/>
            <rFont val="Segoe UI"/>
            <family val="2"/>
          </rPr>
          <t>WDG=Wirkdruckgeber</t>
        </r>
      </text>
    </comment>
  </commentList>
</comments>
</file>

<file path=xl/sharedStrings.xml><?xml version="1.0" encoding="utf-8"?>
<sst xmlns="http://schemas.openxmlformats.org/spreadsheetml/2006/main" count="290" uniqueCount="257">
  <si>
    <t>Allgemein</t>
  </si>
  <si>
    <t>Wirkdruckgeber</t>
  </si>
  <si>
    <t>°C</t>
  </si>
  <si>
    <t>bar</t>
  </si>
  <si>
    <t>mbar</t>
  </si>
  <si>
    <t>Prozessdaten</t>
  </si>
  <si>
    <t>kg/m³</t>
  </si>
  <si>
    <t>Medium:</t>
  </si>
  <si>
    <t>Betriebsdichte:</t>
  </si>
  <si>
    <t>Normdichte:</t>
  </si>
  <si>
    <t>Stoffdaten</t>
  </si>
  <si>
    <t>ZfP</t>
  </si>
  <si>
    <t>%</t>
  </si>
  <si>
    <t>Einbaulage:</t>
  </si>
  <si>
    <t>bar a</t>
  </si>
  <si>
    <t>Projekt:</t>
  </si>
  <si>
    <t>dB(A)</t>
  </si>
  <si>
    <t>Wandstärke:</t>
  </si>
  <si>
    <t>Anfrager:</t>
  </si>
  <si>
    <t>E-Mail:</t>
  </si>
  <si>
    <t>Anschrift:</t>
  </si>
  <si>
    <t>Referenz:</t>
  </si>
  <si>
    <t>Nennweite:</t>
  </si>
  <si>
    <t>2"</t>
  </si>
  <si>
    <t>Druckstufe:</t>
  </si>
  <si>
    <t>Kontaktdaten</t>
  </si>
  <si>
    <t>Firma:</t>
  </si>
  <si>
    <t>Tel.-Nr.:</t>
  </si>
  <si>
    <t>Flanschnorm:</t>
  </si>
  <si>
    <t>3"</t>
  </si>
  <si>
    <t>4"</t>
  </si>
  <si>
    <t>Anschluss:</t>
  </si>
  <si>
    <t>Flanschenden</t>
  </si>
  <si>
    <t>Position:</t>
  </si>
  <si>
    <t>sonstiges:</t>
  </si>
  <si>
    <t>Designdaten</t>
  </si>
  <si>
    <t>Druck:</t>
  </si>
  <si>
    <t>Temperatur:</t>
  </si>
  <si>
    <t>Betriebsdaten</t>
  </si>
  <si>
    <t>DP @ range:</t>
  </si>
  <si>
    <t>max. Druckverlust:</t>
  </si>
  <si>
    <t>zusätzliche Informationen</t>
  </si>
  <si>
    <t>(bei Drosseln gewünschten Druckverlust)</t>
  </si>
  <si>
    <t>Medium</t>
  </si>
  <si>
    <t>Viskosität:</t>
  </si>
  <si>
    <t>wenn Medium nicht Wasser /Dampf/ Luft zusätzlich:</t>
  </si>
  <si>
    <t>zus. Optionen</t>
  </si>
  <si>
    <t>Tests / Zertifikate</t>
  </si>
  <si>
    <t>Materialzertifikat:</t>
  </si>
  <si>
    <t>CE-Kennzeichnung:</t>
  </si>
  <si>
    <t>Drucktest:</t>
  </si>
  <si>
    <t>Ventile:</t>
  </si>
  <si>
    <t>Kondensatgef.:</t>
  </si>
  <si>
    <t>max. Unsicherheit:</t>
  </si>
  <si>
    <t>_________</t>
  </si>
  <si>
    <t>Anzahl Paare:</t>
  </si>
  <si>
    <t>Zubehör</t>
  </si>
  <si>
    <t>Ventilblock:</t>
  </si>
  <si>
    <t>Regelwerk:</t>
  </si>
  <si>
    <t>ASME</t>
  </si>
  <si>
    <t>Druck PS:</t>
  </si>
  <si>
    <t>Temperatur TS:</t>
  </si>
  <si>
    <t>Fließrichtung:</t>
  </si>
  <si>
    <t>Tag Nr.:</t>
  </si>
  <si>
    <t>Typ:</t>
  </si>
  <si>
    <t>__________</t>
  </si>
  <si>
    <t>Drain/Vent:</t>
  </si>
  <si>
    <t>Projektdaten</t>
  </si>
  <si>
    <t>Endkunde:</t>
  </si>
  <si>
    <t>Einbaustörung:</t>
  </si>
  <si>
    <t>Nennweite</t>
  </si>
  <si>
    <t>1/4"</t>
  </si>
  <si>
    <t>3/4"</t>
  </si>
  <si>
    <t>1/2"</t>
  </si>
  <si>
    <t>1"</t>
  </si>
  <si>
    <t>1 1/4"</t>
  </si>
  <si>
    <t>1 1/2"</t>
  </si>
  <si>
    <t>2 1/2"</t>
  </si>
  <si>
    <t>5"</t>
  </si>
  <si>
    <t>6"</t>
  </si>
  <si>
    <t>8"</t>
  </si>
  <si>
    <t>10"</t>
  </si>
  <si>
    <t>12"</t>
  </si>
  <si>
    <t>14"</t>
  </si>
  <si>
    <t>16"</t>
  </si>
  <si>
    <t>18"</t>
  </si>
  <si>
    <t>20"</t>
  </si>
  <si>
    <t>24"</t>
  </si>
  <si>
    <t>DIN</t>
  </si>
  <si>
    <t>EN:</t>
  </si>
  <si>
    <t>ASME:</t>
  </si>
  <si>
    <t>Druckstufe</t>
  </si>
  <si>
    <t>PN 2,5</t>
  </si>
  <si>
    <t>PN 6</t>
  </si>
  <si>
    <t>PN 10</t>
  </si>
  <si>
    <t>PN 16</t>
  </si>
  <si>
    <t>PN 25</t>
  </si>
  <si>
    <t>PN 40</t>
  </si>
  <si>
    <t>PN 63</t>
  </si>
  <si>
    <t>PN 100</t>
  </si>
  <si>
    <t>PN 160</t>
  </si>
  <si>
    <t>PN 250</t>
  </si>
  <si>
    <t>class 150#</t>
  </si>
  <si>
    <t>class 300#</t>
  </si>
  <si>
    <t>class 600#</t>
  </si>
  <si>
    <t>class 900#</t>
  </si>
  <si>
    <t>class 1500#</t>
  </si>
  <si>
    <t>class 2500#</t>
  </si>
  <si>
    <t>Entnahmestutzen</t>
  </si>
  <si>
    <t>G 1/2 Muffe</t>
  </si>
  <si>
    <t>Stutzenposition</t>
  </si>
  <si>
    <t>Winkel nach Standard</t>
  </si>
  <si>
    <t>Dampf - 180°</t>
  </si>
  <si>
    <t>Dampf - Rechts</t>
  </si>
  <si>
    <t>Dampf - Links</t>
  </si>
  <si>
    <t>0° kompakt</t>
  </si>
  <si>
    <t>0° getrennt</t>
  </si>
  <si>
    <t>Aggregatzustand</t>
  </si>
  <si>
    <t>Flüssig</t>
  </si>
  <si>
    <t>Gasförmig</t>
  </si>
  <si>
    <t>Lang-Radius-Düse</t>
  </si>
  <si>
    <t>Venturidüse</t>
  </si>
  <si>
    <t>Venturirohr</t>
  </si>
  <si>
    <t>Wedge Type Meter</t>
  </si>
  <si>
    <t>Dichte</t>
  </si>
  <si>
    <t>Anschluss</t>
  </si>
  <si>
    <t>Schweißenden</t>
  </si>
  <si>
    <t>Fragebogen Wirkdruckgeber (Drosselgeräte)</t>
  </si>
  <si>
    <t>(bei vertikal)</t>
  </si>
  <si>
    <t>Dosch Messapparate GmbH Wiener Str. 10 D-10999 Berlin</t>
  </si>
  <si>
    <t>Material Rohr:</t>
  </si>
  <si>
    <t>Material WDG:</t>
  </si>
  <si>
    <t>=INDIREKT("Auswahlwerte!A"&amp;
WENN(Fragebogen!$V$20="0° kompakt";24;
WENN(Fragebogen!$V$20="0° getrennt";25;
WENN(Fragebogen!$V$20="Winkel nach Standard";26;
WENN(Fragebogen!$V$20="Dampf 180°";27;
WENN(Fragebogen!$V$20="Dampf Rechts";28;
WENN(Fragebogen!$V$20="Dampf Links";29;"")))))))</t>
  </si>
  <si>
    <t>Regelwerke</t>
  </si>
  <si>
    <t>AD2000</t>
  </si>
  <si>
    <t>EN 13480</t>
  </si>
  <si>
    <t>ASME BPVC</t>
  </si>
  <si>
    <t>ASME B31.1</t>
  </si>
  <si>
    <t>ASME B31.3</t>
  </si>
  <si>
    <t>Dichtfläche</t>
  </si>
  <si>
    <t>Flanschnorm</t>
  </si>
  <si>
    <t>ASME B16.5</t>
  </si>
  <si>
    <t>Einheit</t>
  </si>
  <si>
    <t>Länge</t>
  </si>
  <si>
    <t>mm</t>
  </si>
  <si>
    <t>inch</t>
  </si>
  <si>
    <t>m</t>
  </si>
  <si>
    <t>Rohrstörung</t>
  </si>
  <si>
    <t>einfacher 90° Krümmer</t>
  </si>
  <si>
    <t>zwei oder mehr 90° Krümmer, rechtwinklig</t>
  </si>
  <si>
    <t>Kugelhahn oder Schieber, voll geöffnet</t>
  </si>
  <si>
    <t>Cone Meter</t>
  </si>
  <si>
    <t>bar g</t>
  </si>
  <si>
    <t>cP (mPas)</t>
  </si>
  <si>
    <t>Prüfumfang:</t>
  </si>
  <si>
    <t>…</t>
  </si>
  <si>
    <t>(unter Umständen muss der WDG einer Kalibrierung unterzogen</t>
  </si>
  <si>
    <t xml:space="preserve"> </t>
  </si>
  <si>
    <t>Endbest.land:</t>
  </si>
  <si>
    <t>Außendurchm.:</t>
  </si>
  <si>
    <t>28"</t>
  </si>
  <si>
    <t>32"</t>
  </si>
  <si>
    <t>36"</t>
  </si>
  <si>
    <t>40"</t>
  </si>
  <si>
    <t>für Bilderauswahl:</t>
  </si>
  <si>
    <t>????</t>
  </si>
  <si>
    <t>DIN 24154</t>
  </si>
  <si>
    <t>ASME B16.47 ser.A</t>
  </si>
  <si>
    <t>ASME B16.47 ser.B</t>
  </si>
  <si>
    <t>ASME B16.36</t>
  </si>
  <si>
    <t>zusätzlich beim Einbau zwischen Flansche</t>
  </si>
  <si>
    <t>EN 1092-1 B1</t>
  </si>
  <si>
    <t>EN 1092-1 B2 (nach Vereinbarung)</t>
  </si>
  <si>
    <t>vohr. gerade Rohrstr.:</t>
  </si>
  <si>
    <t>Steckblende (BLS100)</t>
  </si>
  <si>
    <t>Steckblende (BLS100) mit Messflanschen</t>
  </si>
  <si>
    <t>einteilige Normblende (BLB300)</t>
  </si>
  <si>
    <t>Ringkammernormblende (BLA 200)</t>
  </si>
  <si>
    <t>Messstrecke (MBL500)</t>
  </si>
  <si>
    <t>ISA-1932 - Düse</t>
  </si>
  <si>
    <t>Auswahl durch Hersteller (entspr. Kundendaten)</t>
  </si>
  <si>
    <t>bitte auswählen</t>
  </si>
  <si>
    <t>zum Zwischenflanschen ("Sandwich")</t>
  </si>
  <si>
    <t>Dichtfläche Blende:</t>
  </si>
  <si>
    <t>glatt B1 (EN 1092-1)</t>
  </si>
  <si>
    <t>glatt B2 (EN 1092-1)</t>
  </si>
  <si>
    <t>glatt RF (ASME B16.5)</t>
  </si>
  <si>
    <t>glatt RF m. Dichtrillen (ASME B16.5)</t>
  </si>
  <si>
    <t>Vorsprung</t>
  </si>
  <si>
    <t>Rücksprung</t>
  </si>
  <si>
    <t>Nut</t>
  </si>
  <si>
    <t>Feder</t>
  </si>
  <si>
    <t>RTJ male (ASME B16.5)</t>
  </si>
  <si>
    <t>RTJ female (ASME B16.5)</t>
  </si>
  <si>
    <t>Schweißstutzen Ø21,3</t>
  </si>
  <si>
    <t>glatt Ø12 (für Verschraubungen)</t>
  </si>
  <si>
    <t>Prozessanschluss:</t>
  </si>
  <si>
    <t>G 1/2 Gewindenippel</t>
  </si>
  <si>
    <t>G 1/2 Gewindenippel (DIN 19207)</t>
  </si>
  <si>
    <t>1/2" NPT-F</t>
  </si>
  <si>
    <t>1/2" NPT-M</t>
  </si>
  <si>
    <t>zusätzlich wenn getrennt:</t>
  </si>
  <si>
    <t>Durchfluss (normal):</t>
  </si>
  <si>
    <t>Durchfluss (min):</t>
  </si>
  <si>
    <t>Durchfluss (range):</t>
  </si>
  <si>
    <t>Stutzenform:</t>
  </si>
  <si>
    <t>Druckentnahmen / Stutzen</t>
  </si>
  <si>
    <t xml:space="preserve">   EN 10204</t>
  </si>
  <si>
    <t>oder Standard hier auswählen</t>
  </si>
  <si>
    <t>Aggregatzustand:</t>
  </si>
  <si>
    <t>(z. B. Dichtungs- und Schraubenmaterial bei Flanschen…)</t>
  </si>
  <si>
    <t>(z. B. Zusatzinformation zur Stutzenstellung…)</t>
  </si>
  <si>
    <t>DN 10</t>
  </si>
  <si>
    <t>DN 15</t>
  </si>
  <si>
    <t>DN 20</t>
  </si>
  <si>
    <t>DN 25</t>
  </si>
  <si>
    <t>DN 32</t>
  </si>
  <si>
    <t>DN 40</t>
  </si>
  <si>
    <t>DN 50</t>
  </si>
  <si>
    <t>DN 65</t>
  </si>
  <si>
    <t>DN 80</t>
  </si>
  <si>
    <t>DN 100</t>
  </si>
  <si>
    <t>DN 125</t>
  </si>
  <si>
    <t>DN 150</t>
  </si>
  <si>
    <t>DN 200</t>
  </si>
  <si>
    <t>DN 250</t>
  </si>
  <si>
    <t>DN 300</t>
  </si>
  <si>
    <t>DN 350</t>
  </si>
  <si>
    <t>DN 400</t>
  </si>
  <si>
    <t>DN 450</t>
  </si>
  <si>
    <t>DN 500</t>
  </si>
  <si>
    <t>DN 600</t>
  </si>
  <si>
    <t>DN 700</t>
  </si>
  <si>
    <t>DN 800</t>
  </si>
  <si>
    <t>DN 900</t>
  </si>
  <si>
    <t>DN 1000</t>
  </si>
  <si>
    <t>Bitte auswählen</t>
  </si>
  <si>
    <t>Normbedingungen / Base Conditions</t>
  </si>
  <si>
    <t>(z. B. Isolierung; Zusatzinformation zur Blendenform … )</t>
  </si>
  <si>
    <t xml:space="preserve"> werden. In diesem Fall muss eine Messstrecke vorgesehen werden.)</t>
  </si>
  <si>
    <t>www.dosch-gmbh.de  Tel. +49(0)30 720 153-0    Fax +49(0)30 720153-61 Email: info@dosch-gmbh.de</t>
  </si>
  <si>
    <t>max. Lautstärke:</t>
  </si>
  <si>
    <t>Wasserdampf</t>
  </si>
  <si>
    <t>5a</t>
  </si>
  <si>
    <t>5b</t>
  </si>
  <si>
    <t>m³/h</t>
  </si>
  <si>
    <t>(z.B. bidirektional …)</t>
  </si>
  <si>
    <t>Anmerkungen*:</t>
  </si>
  <si>
    <t>*</t>
  </si>
  <si>
    <t>(z.B. besondere Anforderungen wie NACE MR 0175 …)</t>
  </si>
  <si>
    <t>Rohrleitungsdaten*</t>
  </si>
  <si>
    <t>dann können Sie ihn einfach per Hand in die Zelle eintragen</t>
  </si>
  <si>
    <t>Wirkdruckgeberdaten (WDG)*</t>
  </si>
  <si>
    <t>Umgebungsdruck:</t>
  </si>
  <si>
    <t>54a</t>
  </si>
  <si>
    <t>54b</t>
  </si>
  <si>
    <t>sollten Sie Ihren Wert im Dropdown Menü nicht finden,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</si>
</sst>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Segoe UI"/>
      <family val="2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7"/>
      <name val="Calibri"/>
      <family val="2"/>
      <scheme val="minor"/>
    </font>
    <font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1"/>
    </xf>
    <xf numFmtId="0" fontId="5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1" shrinkToFit="1"/>
    </xf>
    <xf numFmtId="0" fontId="0" fillId="0" borderId="0" xfId="0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3" borderId="0" xfId="0" applyFill="1"/>
    <xf numFmtId="0" fontId="0" fillId="4" borderId="0" xfId="0" quotePrefix="1" applyFill="1" applyAlignment="1">
      <alignment vertical="top" wrapText="1"/>
    </xf>
    <xf numFmtId="0" fontId="0" fillId="4" borderId="0" xfId="0" applyFill="1"/>
    <xf numFmtId="0" fontId="0" fillId="3" borderId="0" xfId="0" applyFill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6" xfId="0" applyFill="1" applyBorder="1"/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5" fillId="0" borderId="8" xfId="0" applyFont="1" applyBorder="1" applyAlignment="1">
      <alignment horizontal="center" vertical="center"/>
    </xf>
    <xf numFmtId="0" fontId="3" fillId="0" borderId="30" xfId="0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 applyProtection="1">
      <alignment horizontal="left" vertical="center" shrinkToFit="1"/>
      <protection locked="0"/>
    </xf>
    <xf numFmtId="0" fontId="3" fillId="0" borderId="11" xfId="0" applyFont="1" applyFill="1" applyBorder="1" applyAlignment="1" applyProtection="1">
      <alignment horizontal="left" vertical="center" shrinkToFit="1"/>
      <protection locked="0"/>
    </xf>
    <xf numFmtId="0" fontId="3" fillId="0" borderId="25" xfId="0" applyFont="1" applyFill="1" applyBorder="1" applyAlignment="1" applyProtection="1">
      <alignment horizontal="left" vertical="center" shrinkToFit="1"/>
      <protection locked="0"/>
    </xf>
    <xf numFmtId="0" fontId="14" fillId="0" borderId="16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 indent="1" shrinkToFit="1"/>
    </xf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textRotation="90" shrinkToFit="1"/>
    </xf>
    <xf numFmtId="0" fontId="6" fillId="0" borderId="1" xfId="0" applyFont="1" applyFill="1" applyBorder="1" applyAlignment="1">
      <alignment horizontal="center" vertical="center" textRotation="90" shrinkToFit="1"/>
    </xf>
    <xf numFmtId="0" fontId="6" fillId="0" borderId="19" xfId="0" applyFont="1" applyFill="1" applyBorder="1" applyAlignment="1">
      <alignment horizontal="center" vertical="center" textRotation="90" shrinkToFit="1"/>
    </xf>
    <xf numFmtId="0" fontId="6" fillId="0" borderId="0" xfId="0" applyFont="1" applyFill="1" applyBorder="1" applyAlignment="1">
      <alignment horizontal="center" vertical="center" textRotation="90" shrinkToFit="1"/>
    </xf>
    <xf numFmtId="0" fontId="6" fillId="0" borderId="15" xfId="0" applyFont="1" applyFill="1" applyBorder="1" applyAlignment="1">
      <alignment horizontal="center" vertical="center" textRotation="90" shrinkToFit="1"/>
    </xf>
    <xf numFmtId="0" fontId="6" fillId="0" borderId="16" xfId="0" applyFont="1" applyFill="1" applyBorder="1" applyAlignment="1">
      <alignment horizontal="center" vertical="center" textRotation="90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 indent="1"/>
      <protection locked="0"/>
    </xf>
    <xf numFmtId="0" fontId="3" fillId="0" borderId="22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6" fillId="0" borderId="21" xfId="0" applyFont="1" applyFill="1" applyBorder="1" applyAlignment="1">
      <alignment horizontal="center" vertical="center" textRotation="90" shrinkToFit="1"/>
    </xf>
    <xf numFmtId="0" fontId="6" fillId="0" borderId="6" xfId="0" applyFont="1" applyFill="1" applyBorder="1" applyAlignment="1">
      <alignment horizontal="center" vertical="center" textRotation="90" shrinkToFit="1"/>
    </xf>
    <xf numFmtId="0" fontId="9" fillId="0" borderId="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indent="1" shrinkToFi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wrapText="1"/>
    </xf>
    <xf numFmtId="0" fontId="13" fillId="0" borderId="16" xfId="0" applyFont="1" applyFill="1" applyBorder="1" applyAlignment="1">
      <alignment horizontal="center" wrapText="1"/>
    </xf>
    <xf numFmtId="0" fontId="13" fillId="0" borderId="17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3" fillId="0" borderId="6" xfId="0" applyFont="1" applyFill="1" applyBorder="1" applyAlignment="1">
      <alignment horizontal="left" vertical="center" indent="1"/>
    </xf>
    <xf numFmtId="0" fontId="3" fillId="2" borderId="6" xfId="0" applyFont="1" applyFill="1" applyBorder="1" applyAlignment="1" applyProtection="1">
      <alignment horizontal="left" vertical="center" indent="1"/>
      <protection locked="0"/>
    </xf>
    <xf numFmtId="0" fontId="3" fillId="2" borderId="22" xfId="0" applyFont="1" applyFill="1" applyBorder="1" applyAlignment="1" applyProtection="1">
      <alignment horizontal="left" vertical="center" indent="1"/>
      <protection locked="0"/>
    </xf>
    <xf numFmtId="0" fontId="3" fillId="2" borderId="20" xfId="0" applyFont="1" applyFill="1" applyBorder="1" applyAlignment="1" applyProtection="1">
      <alignment horizontal="left" vertical="center" indent="1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49" fontId="3" fillId="2" borderId="4" xfId="0" applyNumberFormat="1" applyFont="1" applyFill="1" applyBorder="1" applyAlignment="1" applyProtection="1">
      <alignment horizontal="left" vertical="center" indent="1"/>
      <protection locked="0"/>
    </xf>
    <xf numFmtId="0" fontId="6" fillId="0" borderId="12" xfId="0" applyFont="1" applyFill="1" applyBorder="1" applyAlignment="1">
      <alignment horizontal="center" vertical="center" textRotation="90" shrinkToFit="1"/>
    </xf>
    <xf numFmtId="0" fontId="6" fillId="0" borderId="13" xfId="0" applyFont="1" applyFill="1" applyBorder="1" applyAlignment="1">
      <alignment horizontal="center" vertical="center" textRotation="90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2" borderId="0" xfId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indent="1" shrinkToFi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Border="1" applyAlignment="1" applyProtection="1">
      <alignment horizontal="left" vertical="center"/>
      <protection locked="0"/>
    </xf>
    <xf numFmtId="49" fontId="3" fillId="2" borderId="20" xfId="0" applyNumberFormat="1" applyFont="1" applyFill="1" applyBorder="1" applyAlignment="1" applyProtection="1">
      <alignment horizontal="left" vertical="center"/>
      <protection locked="0"/>
    </xf>
    <xf numFmtId="2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>
      <alignment horizontal="center" vertical="center" textRotation="90" shrinkToFit="1"/>
    </xf>
    <xf numFmtId="0" fontId="6" fillId="0" borderId="4" xfId="0" applyFont="1" applyFill="1" applyBorder="1" applyAlignment="1">
      <alignment horizontal="center" vertical="center" textRotation="90" shrinkToFit="1"/>
    </xf>
    <xf numFmtId="0" fontId="6" fillId="0" borderId="29" xfId="0" applyFont="1" applyFill="1" applyBorder="1" applyAlignment="1">
      <alignment horizontal="center" vertical="center" textRotation="90" shrinkToFit="1"/>
    </xf>
    <xf numFmtId="0" fontId="3" fillId="0" borderId="0" xfId="0" applyFont="1" applyFill="1" applyBorder="1" applyAlignment="1" applyProtection="1">
      <alignment horizontal="left" vertical="center" indent="1"/>
      <protection locked="0"/>
    </xf>
    <xf numFmtId="0" fontId="3" fillId="0" borderId="20" xfId="0" applyFont="1" applyFill="1" applyBorder="1" applyAlignment="1" applyProtection="1">
      <alignment horizontal="left" vertical="center" indent="1"/>
      <protection locked="0"/>
    </xf>
    <xf numFmtId="0" fontId="4" fillId="0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center"/>
    </xf>
  </cellXfs>
  <cellStyles count="2">
    <cellStyle name="Link" xfId="1" builtinId="8"/>
    <cellStyle name="Standard" xfId="0" builtinId="0"/>
  </cellStyles>
  <dxfs count="29"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ont>
        <color theme="1"/>
      </font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Drop" dropStyle="combo" dx="16" fmlaLink="$1:$94" fmlaRange="$1:$94" noThreeD="1" sel="0" val="0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emf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18</xdr:row>
          <xdr:rowOff>171450</xdr:rowOff>
        </xdr:from>
        <xdr:to>
          <xdr:col>9</xdr:col>
          <xdr:colOff>209550</xdr:colOff>
          <xdr:row>20</xdr:row>
          <xdr:rowOff>9525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horizontal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18</xdr:row>
          <xdr:rowOff>171450</xdr:rowOff>
        </xdr:from>
        <xdr:to>
          <xdr:col>12</xdr:col>
          <xdr:colOff>76200</xdr:colOff>
          <xdr:row>20</xdr:row>
          <xdr:rowOff>9525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vertikal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219075</xdr:colOff>
          <xdr:row>15</xdr:row>
          <xdr:rowOff>180975</xdr:rowOff>
        </xdr:from>
        <xdr:to>
          <xdr:col>23</xdr:col>
          <xdr:colOff>152400</xdr:colOff>
          <xdr:row>17</xdr:row>
          <xdr:rowOff>19050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kompakt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15</xdr:row>
          <xdr:rowOff>180975</xdr:rowOff>
        </xdr:from>
        <xdr:to>
          <xdr:col>27</xdr:col>
          <xdr:colOff>114300</xdr:colOff>
          <xdr:row>17</xdr:row>
          <xdr:rowOff>19050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getrennt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44</xdr:row>
          <xdr:rowOff>180975</xdr:rowOff>
        </xdr:from>
        <xdr:to>
          <xdr:col>8</xdr:col>
          <xdr:colOff>171450</xdr:colOff>
          <xdr:row>46</xdr:row>
          <xdr:rowOff>19050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3.1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44</xdr:row>
          <xdr:rowOff>180975</xdr:rowOff>
        </xdr:from>
        <xdr:to>
          <xdr:col>10</xdr:col>
          <xdr:colOff>114300</xdr:colOff>
          <xdr:row>46</xdr:row>
          <xdr:rowOff>19050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45</xdr:row>
          <xdr:rowOff>190500</xdr:rowOff>
        </xdr:from>
        <xdr:to>
          <xdr:col>8</xdr:col>
          <xdr:colOff>171450</xdr:colOff>
          <xdr:row>47</xdr:row>
          <xdr:rowOff>28575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46</xdr:row>
          <xdr:rowOff>180975</xdr:rowOff>
        </xdr:from>
        <xdr:to>
          <xdr:col>11</xdr:col>
          <xdr:colOff>123825</xdr:colOff>
          <xdr:row>48</xdr:row>
          <xdr:rowOff>19050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Dosch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50</xdr:row>
          <xdr:rowOff>9525</xdr:rowOff>
        </xdr:from>
        <xdr:to>
          <xdr:col>8</xdr:col>
          <xdr:colOff>171450</xdr:colOff>
          <xdr:row>51</xdr:row>
          <xdr:rowOff>38100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49</xdr:row>
          <xdr:rowOff>171450</xdr:rowOff>
        </xdr:from>
        <xdr:to>
          <xdr:col>14</xdr:col>
          <xdr:colOff>28575</xdr:colOff>
          <xdr:row>51</xdr:row>
          <xdr:rowOff>9525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wenn notwendig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45</xdr:row>
          <xdr:rowOff>0</xdr:rowOff>
        </xdr:from>
        <xdr:to>
          <xdr:col>22</xdr:col>
          <xdr:colOff>171450</xdr:colOff>
          <xdr:row>46</xdr:row>
          <xdr:rowOff>28575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46</xdr:row>
          <xdr:rowOff>0</xdr:rowOff>
        </xdr:from>
        <xdr:to>
          <xdr:col>22</xdr:col>
          <xdr:colOff>171450</xdr:colOff>
          <xdr:row>47</xdr:row>
          <xdr:rowOff>28575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47</xdr:row>
          <xdr:rowOff>0</xdr:rowOff>
        </xdr:from>
        <xdr:to>
          <xdr:col>22</xdr:col>
          <xdr:colOff>171450</xdr:colOff>
          <xdr:row>48</xdr:row>
          <xdr:rowOff>28575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49</xdr:row>
          <xdr:rowOff>0</xdr:rowOff>
        </xdr:from>
        <xdr:to>
          <xdr:col>8</xdr:col>
          <xdr:colOff>171450</xdr:colOff>
          <xdr:row>50</xdr:row>
          <xdr:rowOff>28575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48</xdr:row>
          <xdr:rowOff>180975</xdr:rowOff>
        </xdr:from>
        <xdr:to>
          <xdr:col>14</xdr:col>
          <xdr:colOff>28575</xdr:colOff>
          <xdr:row>50</xdr:row>
          <xdr:rowOff>19050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wenn notwendig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19</xdr:row>
          <xdr:rowOff>171450</xdr:rowOff>
        </xdr:from>
        <xdr:to>
          <xdr:col>9</xdr:col>
          <xdr:colOff>123825</xdr:colOff>
          <xdr:row>21</xdr:row>
          <xdr:rowOff>9525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aufwärts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19</xdr:row>
          <xdr:rowOff>171450</xdr:rowOff>
        </xdr:from>
        <xdr:to>
          <xdr:col>12</xdr:col>
          <xdr:colOff>123825</xdr:colOff>
          <xdr:row>21</xdr:row>
          <xdr:rowOff>9525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abwärts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9</xdr:row>
          <xdr:rowOff>171450</xdr:rowOff>
        </xdr:from>
        <xdr:to>
          <xdr:col>14</xdr:col>
          <xdr:colOff>0</xdr:colOff>
          <xdr:row>11</xdr:row>
          <xdr:rowOff>9525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[mm]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9</xdr:row>
          <xdr:rowOff>171450</xdr:rowOff>
        </xdr:from>
        <xdr:to>
          <xdr:col>16</xdr:col>
          <xdr:colOff>0</xdr:colOff>
          <xdr:row>11</xdr:row>
          <xdr:rowOff>9525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[inch]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</xdr:row>
          <xdr:rowOff>180975</xdr:rowOff>
        </xdr:from>
        <xdr:to>
          <xdr:col>14</xdr:col>
          <xdr:colOff>0</xdr:colOff>
          <xdr:row>12</xdr:row>
          <xdr:rowOff>19050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[mm]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10</xdr:row>
          <xdr:rowOff>180975</xdr:rowOff>
        </xdr:from>
        <xdr:to>
          <xdr:col>16</xdr:col>
          <xdr:colOff>0</xdr:colOff>
          <xdr:row>12</xdr:row>
          <xdr:rowOff>19050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[inch]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13</xdr:row>
          <xdr:rowOff>171450</xdr:rowOff>
        </xdr:from>
        <xdr:to>
          <xdr:col>24</xdr:col>
          <xdr:colOff>0</xdr:colOff>
          <xdr:row>15</xdr:row>
          <xdr:rowOff>28575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219075</xdr:colOff>
          <xdr:row>19</xdr:row>
          <xdr:rowOff>180975</xdr:rowOff>
        </xdr:from>
        <xdr:to>
          <xdr:col>22</xdr:col>
          <xdr:colOff>57150</xdr:colOff>
          <xdr:row>21</xdr:row>
          <xdr:rowOff>19050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19</xdr:row>
          <xdr:rowOff>180975</xdr:rowOff>
        </xdr:from>
        <xdr:to>
          <xdr:col>23</xdr:col>
          <xdr:colOff>142875</xdr:colOff>
          <xdr:row>21</xdr:row>
          <xdr:rowOff>19050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19</xdr:row>
          <xdr:rowOff>180975</xdr:rowOff>
        </xdr:from>
        <xdr:to>
          <xdr:col>24</xdr:col>
          <xdr:colOff>76200</xdr:colOff>
          <xdr:row>21</xdr:row>
          <xdr:rowOff>19050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46</xdr:row>
          <xdr:rowOff>0</xdr:rowOff>
        </xdr:from>
        <xdr:to>
          <xdr:col>22</xdr:col>
          <xdr:colOff>171450</xdr:colOff>
          <xdr:row>47</xdr:row>
          <xdr:rowOff>28575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47</xdr:row>
          <xdr:rowOff>0</xdr:rowOff>
        </xdr:from>
        <xdr:to>
          <xdr:col>22</xdr:col>
          <xdr:colOff>171450</xdr:colOff>
          <xdr:row>48</xdr:row>
          <xdr:rowOff>28575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 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66262</xdr:colOff>
      <xdr:row>0</xdr:row>
      <xdr:rowOff>34372</xdr:rowOff>
    </xdr:from>
    <xdr:to>
      <xdr:col>29</xdr:col>
      <xdr:colOff>190501</xdr:colOff>
      <xdr:row>0</xdr:row>
      <xdr:rowOff>793293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96" b="9446"/>
        <a:stretch/>
      </xdr:blipFill>
      <xdr:spPr>
        <a:xfrm>
          <a:off x="66262" y="34372"/>
          <a:ext cx="6534004" cy="76476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100852</xdr:colOff>
          <xdr:row>22</xdr:row>
          <xdr:rowOff>32669</xdr:rowOff>
        </xdr:from>
        <xdr:to>
          <xdr:col>29</xdr:col>
          <xdr:colOff>212911</xdr:colOff>
          <xdr:row>25</xdr:row>
          <xdr:rowOff>170793</xdr:rowOff>
        </xdr:to>
        <xdr:pic>
          <xdr:nvPicPr>
            <xdr:cNvPr id="34" name="Grafik 33"/>
            <xdr:cNvPicPr>
              <a:picLocks noChangeAspect="1" noChangeArrowheads="1"/>
              <a:extLst>
                <a:ext uri="{84589F7E-364E-4C9E-8A38-B11213B215E9}">
                  <a14:cameraTool cellRange="Auswahlwerte!$F$28" spid="_x0000_s1450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17676" y="4884816"/>
              <a:ext cx="1905000" cy="70962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</xdr:row>
          <xdr:rowOff>47625</xdr:rowOff>
        </xdr:from>
        <xdr:to>
          <xdr:col>41</xdr:col>
          <xdr:colOff>9525</xdr:colOff>
          <xdr:row>6</xdr:row>
          <xdr:rowOff>19050</xdr:rowOff>
        </xdr:to>
        <xdr:sp macro="" textlink="">
          <xdr:nvSpPr>
            <xdr:cNvPr id="14419" name="Drop Down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37</xdr:col>
      <xdr:colOff>14909</xdr:colOff>
      <xdr:row>3</xdr:row>
      <xdr:rowOff>9939</xdr:rowOff>
    </xdr:from>
    <xdr:to>
      <xdr:col>42</xdr:col>
      <xdr:colOff>149916</xdr:colOff>
      <xdr:row>8</xdr:row>
      <xdr:rowOff>43069</xdr:rowOff>
    </xdr:to>
    <xdr:sp macro="" textlink="">
      <xdr:nvSpPr>
        <xdr:cNvPr id="3" name="Textfeld 2"/>
        <xdr:cNvSpPr txBox="1"/>
      </xdr:nvSpPr>
      <xdr:spPr>
        <a:xfrm>
          <a:off x="8244509" y="1171989"/>
          <a:ext cx="1392307" cy="98563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51</xdr:row>
          <xdr:rowOff>9525</xdr:rowOff>
        </xdr:from>
        <xdr:to>
          <xdr:col>9</xdr:col>
          <xdr:colOff>219075</xdr:colOff>
          <xdr:row>52</xdr:row>
          <xdr:rowOff>38100</xdr:rowOff>
        </xdr:to>
        <xdr:sp macro="" textlink=""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50</xdr:row>
          <xdr:rowOff>190500</xdr:rowOff>
        </xdr:from>
        <xdr:to>
          <xdr:col>11</xdr:col>
          <xdr:colOff>9525</xdr:colOff>
          <xdr:row>52</xdr:row>
          <xdr:rowOff>28575</xdr:rowOff>
        </xdr:to>
        <xdr:sp macro="" textlink=""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41</xdr:row>
          <xdr:rowOff>180975</xdr:rowOff>
        </xdr:from>
        <xdr:to>
          <xdr:col>19</xdr:col>
          <xdr:colOff>85725</xdr:colOff>
          <xdr:row>43</xdr:row>
          <xdr:rowOff>19050</xdr:rowOff>
        </xdr:to>
        <xdr:sp macro="" textlink="">
          <xdr:nvSpPr>
            <xdr:cNvPr id="14468" name="Check Box 132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28</xdr:row>
      <xdr:rowOff>38100</xdr:rowOff>
    </xdr:from>
    <xdr:to>
      <xdr:col>0</xdr:col>
      <xdr:colOff>1059916</xdr:colOff>
      <xdr:row>28</xdr:row>
      <xdr:rowOff>1586948</xdr:rowOff>
    </xdr:to>
    <xdr:pic>
      <xdr:nvPicPr>
        <xdr:cNvPr id="2" name="0° kompak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43425"/>
          <a:ext cx="1002766" cy="1548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29</xdr:row>
      <xdr:rowOff>57150</xdr:rowOff>
    </xdr:from>
    <xdr:to>
      <xdr:col>0</xdr:col>
      <xdr:colOff>1057275</xdr:colOff>
      <xdr:row>29</xdr:row>
      <xdr:rowOff>1428750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267450"/>
          <a:ext cx="981075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28575</xdr:rowOff>
    </xdr:from>
    <xdr:to>
      <xdr:col>0</xdr:col>
      <xdr:colOff>1533525</xdr:colOff>
      <xdr:row>30</xdr:row>
      <xdr:rowOff>1657350</xdr:rowOff>
    </xdr:to>
    <xdr:pic>
      <xdr:nvPicPr>
        <xdr:cNvPr id="4" name="Winkel nach Standar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025"/>
          <a:ext cx="1533525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31</xdr:row>
      <xdr:rowOff>47625</xdr:rowOff>
    </xdr:from>
    <xdr:to>
      <xdr:col>0</xdr:col>
      <xdr:colOff>2104138</xdr:colOff>
      <xdr:row>31</xdr:row>
      <xdr:rowOff>1304925</xdr:rowOff>
    </xdr:to>
    <xdr:pic>
      <xdr:nvPicPr>
        <xdr:cNvPr id="5" name="Dampf 180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772650"/>
          <a:ext cx="2085088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33</xdr:row>
      <xdr:rowOff>28574</xdr:rowOff>
    </xdr:from>
    <xdr:to>
      <xdr:col>0</xdr:col>
      <xdr:colOff>1795603</xdr:colOff>
      <xdr:row>33</xdr:row>
      <xdr:rowOff>1047749</xdr:rowOff>
    </xdr:to>
    <xdr:pic>
      <xdr:nvPicPr>
        <xdr:cNvPr id="6" name="Dampf Link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769"/>
        <a:stretch/>
      </xdr:blipFill>
      <xdr:spPr bwMode="auto">
        <a:xfrm>
          <a:off x="161925" y="11372849"/>
          <a:ext cx="1633678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32</xdr:row>
      <xdr:rowOff>47625</xdr:rowOff>
    </xdr:from>
    <xdr:to>
      <xdr:col>0</xdr:col>
      <xdr:colOff>1716881</xdr:colOff>
      <xdr:row>32</xdr:row>
      <xdr:rowOff>1019175</xdr:rowOff>
    </xdr:to>
    <xdr:pic>
      <xdr:nvPicPr>
        <xdr:cNvPr id="7" name="Dampf Recht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617"/>
        <a:stretch/>
      </xdr:blipFill>
      <xdr:spPr bwMode="auto">
        <a:xfrm>
          <a:off x="123825" y="11391900"/>
          <a:ext cx="1593056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9525</xdr:rowOff>
        </xdr:from>
        <xdr:to>
          <xdr:col>5</xdr:col>
          <xdr:colOff>1403489</xdr:colOff>
          <xdr:row>28</xdr:row>
          <xdr:rowOff>7477</xdr:rowOff>
        </xdr:to>
        <xdr:pic>
          <xdr:nvPicPr>
            <xdr:cNvPr id="8" name="Grafik 7"/>
            <xdr:cNvPicPr>
              <a:picLocks noChangeAspect="1" noChangeArrowheads="1"/>
              <a:extLst>
                <a:ext uri="{84589F7E-364E-4C9E-8A38-B11213B215E9}">
                  <a14:cameraTool cellRange="bild1" spid="_x0000_s1540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4114800" y="5286375"/>
              <a:ext cx="1374914" cy="74090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R57"/>
  <sheetViews>
    <sheetView showGridLines="0" tabSelected="1" zoomScaleNormal="100" workbookViewId="0">
      <selection activeCell="H4" sqref="H4:P4"/>
    </sheetView>
  </sheetViews>
  <sheetFormatPr baseColWidth="10" defaultColWidth="3.140625" defaultRowHeight="15" customHeight="1" x14ac:dyDescent="0.25"/>
  <cols>
    <col min="1" max="2" width="2.7109375" style="1" customWidth="1"/>
    <col min="3" max="3" width="3.42578125" style="12" customWidth="1"/>
    <col min="4" max="4" width="3.42578125" style="7" customWidth="1"/>
    <col min="5" max="16" width="3.42578125" style="1" customWidth="1"/>
    <col min="17" max="17" width="3.42578125" style="12" customWidth="1"/>
    <col min="18" max="18" width="3.42578125" style="8" customWidth="1"/>
    <col min="19" max="30" width="3.42578125" style="1" customWidth="1"/>
    <col min="31" max="39" width="3.140625" style="1"/>
    <col min="40" max="40" width="5.42578125" style="1" customWidth="1"/>
    <col min="41" max="41" width="3.140625" style="1" customWidth="1"/>
    <col min="42" max="42" width="4" style="1" customWidth="1"/>
    <col min="43" max="43" width="3.140625" style="1" customWidth="1"/>
    <col min="44" max="16384" width="3.140625" style="1"/>
  </cols>
  <sheetData>
    <row r="1" spans="1:44" ht="63.75" customHeight="1" x14ac:dyDescent="0.25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3"/>
    </row>
    <row r="2" spans="1:44" ht="18.75" customHeight="1" thickBot="1" x14ac:dyDescent="0.4">
      <c r="A2" s="84" t="s">
        <v>127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6"/>
    </row>
    <row r="3" spans="1:44" ht="15" customHeight="1" x14ac:dyDescent="0.25">
      <c r="A3" s="94" t="s">
        <v>0</v>
      </c>
      <c r="B3" s="95"/>
      <c r="C3" s="15"/>
      <c r="D3" s="96" t="s">
        <v>25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15"/>
      <c r="R3" s="96" t="s">
        <v>67</v>
      </c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7"/>
    </row>
    <row r="4" spans="1:44" ht="15" customHeight="1" x14ac:dyDescent="0.25">
      <c r="A4" s="52"/>
      <c r="B4" s="53"/>
      <c r="C4" s="4">
        <v>1</v>
      </c>
      <c r="D4" s="40" t="s">
        <v>18</v>
      </c>
      <c r="E4" s="40"/>
      <c r="F4" s="40"/>
      <c r="G4" s="40"/>
      <c r="H4" s="41"/>
      <c r="I4" s="41"/>
      <c r="J4" s="41"/>
      <c r="K4" s="41"/>
      <c r="L4" s="41"/>
      <c r="M4" s="41"/>
      <c r="N4" s="41"/>
      <c r="O4" s="41"/>
      <c r="P4" s="41"/>
      <c r="Q4" s="4">
        <v>6</v>
      </c>
      <c r="R4" s="40" t="s">
        <v>21</v>
      </c>
      <c r="S4" s="40"/>
      <c r="T4" s="40"/>
      <c r="U4" s="40"/>
      <c r="V4" s="41"/>
      <c r="W4" s="41"/>
      <c r="X4" s="41"/>
      <c r="Y4" s="41"/>
      <c r="Z4" s="41"/>
      <c r="AA4" s="41"/>
      <c r="AB4" s="41"/>
      <c r="AC4" s="41"/>
      <c r="AD4" s="91"/>
    </row>
    <row r="5" spans="1:44" ht="15" customHeight="1" x14ac:dyDescent="0.25">
      <c r="A5" s="52"/>
      <c r="B5" s="53"/>
      <c r="C5" s="4">
        <v>2</v>
      </c>
      <c r="D5" s="40" t="s">
        <v>19</v>
      </c>
      <c r="E5" s="40"/>
      <c r="F5" s="40"/>
      <c r="G5" s="40"/>
      <c r="H5" s="98"/>
      <c r="I5" s="99"/>
      <c r="J5" s="99"/>
      <c r="K5" s="99"/>
      <c r="L5" s="99"/>
      <c r="M5" s="99"/>
      <c r="N5" s="99"/>
      <c r="O5" s="99"/>
      <c r="P5" s="99"/>
      <c r="Q5" s="4">
        <v>7</v>
      </c>
      <c r="R5" s="40" t="s">
        <v>15</v>
      </c>
      <c r="S5" s="40"/>
      <c r="T5" s="40"/>
      <c r="U5" s="40"/>
      <c r="V5" s="41"/>
      <c r="W5" s="41"/>
      <c r="X5" s="41"/>
      <c r="Y5" s="41"/>
      <c r="Z5" s="41"/>
      <c r="AA5" s="41"/>
      <c r="AB5" s="41"/>
      <c r="AC5" s="41"/>
      <c r="AD5" s="91"/>
    </row>
    <row r="6" spans="1:44" ht="15" customHeight="1" x14ac:dyDescent="0.25">
      <c r="A6" s="52"/>
      <c r="B6" s="53"/>
      <c r="C6" s="4">
        <v>3</v>
      </c>
      <c r="D6" s="40" t="s">
        <v>27</v>
      </c>
      <c r="E6" s="40"/>
      <c r="F6" s="40"/>
      <c r="G6" s="40"/>
      <c r="H6" s="92"/>
      <c r="I6" s="92"/>
      <c r="J6" s="92"/>
      <c r="K6" s="92"/>
      <c r="L6" s="92"/>
      <c r="M6" s="92"/>
      <c r="N6" s="92"/>
      <c r="O6" s="92"/>
      <c r="P6" s="93"/>
      <c r="Q6" s="4">
        <v>8</v>
      </c>
      <c r="R6" s="40" t="s">
        <v>68</v>
      </c>
      <c r="S6" s="40"/>
      <c r="T6" s="40"/>
      <c r="U6" s="40"/>
      <c r="V6" s="41"/>
      <c r="W6" s="41"/>
      <c r="X6" s="41"/>
      <c r="Y6" s="41"/>
      <c r="Z6" s="41"/>
      <c r="AA6" s="41"/>
      <c r="AB6" s="41"/>
      <c r="AC6" s="41"/>
      <c r="AD6" s="91"/>
    </row>
    <row r="7" spans="1:44" ht="15" customHeight="1" x14ac:dyDescent="0.25">
      <c r="A7" s="52"/>
      <c r="B7" s="53"/>
      <c r="C7" s="4">
        <v>4</v>
      </c>
      <c r="D7" s="40" t="s">
        <v>26</v>
      </c>
      <c r="E7" s="40"/>
      <c r="F7" s="40"/>
      <c r="G7" s="40"/>
      <c r="H7" s="41"/>
      <c r="I7" s="41"/>
      <c r="J7" s="41"/>
      <c r="K7" s="41"/>
      <c r="L7" s="41"/>
      <c r="M7" s="41"/>
      <c r="N7" s="41"/>
      <c r="O7" s="41"/>
      <c r="P7" s="87"/>
      <c r="Q7" s="4">
        <v>9</v>
      </c>
      <c r="R7" s="43" t="s">
        <v>158</v>
      </c>
      <c r="S7" s="43"/>
      <c r="T7" s="43"/>
      <c r="U7" s="43"/>
      <c r="V7" s="41"/>
      <c r="W7" s="41"/>
      <c r="X7" s="41"/>
      <c r="Y7" s="41"/>
      <c r="Z7" s="41"/>
      <c r="AA7" s="41"/>
      <c r="AB7" s="41"/>
      <c r="AC7" s="41"/>
      <c r="AD7" s="91"/>
    </row>
    <row r="8" spans="1:44" ht="15" customHeight="1" x14ac:dyDescent="0.25">
      <c r="A8" s="52"/>
      <c r="B8" s="53"/>
      <c r="C8" s="4" t="s">
        <v>243</v>
      </c>
      <c r="D8" s="40" t="s">
        <v>20</v>
      </c>
      <c r="E8" s="40"/>
      <c r="F8" s="40"/>
      <c r="G8" s="40"/>
      <c r="H8" s="41"/>
      <c r="I8" s="41"/>
      <c r="J8" s="41"/>
      <c r="K8" s="41"/>
      <c r="L8" s="41"/>
      <c r="M8" s="41"/>
      <c r="N8" s="41"/>
      <c r="O8" s="41"/>
      <c r="P8" s="41"/>
      <c r="Q8" s="4">
        <v>10</v>
      </c>
      <c r="R8" s="43"/>
      <c r="S8" s="43"/>
      <c r="T8" s="43"/>
      <c r="U8" s="43"/>
      <c r="V8" s="41" t="s">
        <v>157</v>
      </c>
      <c r="W8" s="41"/>
      <c r="X8" s="41"/>
      <c r="Y8" s="41"/>
      <c r="Z8" s="41"/>
      <c r="AA8" s="41"/>
      <c r="AB8" s="41"/>
      <c r="AC8" s="41"/>
      <c r="AD8" s="91"/>
    </row>
    <row r="9" spans="1:44" ht="15" customHeight="1" x14ac:dyDescent="0.25">
      <c r="A9" s="70"/>
      <c r="B9" s="71"/>
      <c r="C9" s="5" t="s">
        <v>244</v>
      </c>
      <c r="D9" s="40"/>
      <c r="E9" s="40"/>
      <c r="F9" s="40"/>
      <c r="G9" s="40"/>
      <c r="H9" s="41"/>
      <c r="I9" s="41"/>
      <c r="J9" s="41"/>
      <c r="K9" s="41"/>
      <c r="L9" s="41"/>
      <c r="M9" s="41"/>
      <c r="N9" s="41"/>
      <c r="O9" s="41"/>
      <c r="P9" s="41"/>
      <c r="Q9" s="5"/>
      <c r="R9" s="88"/>
      <c r="S9" s="88"/>
      <c r="T9" s="88"/>
      <c r="U9" s="88"/>
      <c r="V9" s="89" t="s">
        <v>157</v>
      </c>
      <c r="W9" s="89"/>
      <c r="X9" s="89"/>
      <c r="Y9" s="89"/>
      <c r="Z9" s="89"/>
      <c r="AA9" s="89"/>
      <c r="AB9" s="89"/>
      <c r="AC9" s="89"/>
      <c r="AD9" s="90"/>
    </row>
    <row r="10" spans="1:44" ht="15" customHeight="1" x14ac:dyDescent="0.25">
      <c r="A10" s="50" t="s">
        <v>1</v>
      </c>
      <c r="B10" s="133"/>
      <c r="C10" s="3"/>
      <c r="D10" s="56" t="s">
        <v>250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3"/>
      <c r="R10" s="138" t="s">
        <v>252</v>
      </c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7"/>
    </row>
    <row r="11" spans="1:44" ht="15" customHeight="1" x14ac:dyDescent="0.25">
      <c r="A11" s="52"/>
      <c r="B11" s="134"/>
      <c r="C11" s="4">
        <v>11</v>
      </c>
      <c r="D11" s="43" t="s">
        <v>159</v>
      </c>
      <c r="E11" s="43"/>
      <c r="F11" s="43"/>
      <c r="G11" s="43"/>
      <c r="H11" s="79"/>
      <c r="I11" s="79"/>
      <c r="J11" s="79"/>
      <c r="K11" s="79"/>
      <c r="L11" s="79"/>
      <c r="M11" s="44"/>
      <c r="N11" s="44"/>
      <c r="O11" s="44"/>
      <c r="P11" s="119"/>
      <c r="Q11" s="4">
        <v>22</v>
      </c>
      <c r="R11" s="122" t="s">
        <v>63</v>
      </c>
      <c r="S11" s="43"/>
      <c r="T11" s="43"/>
      <c r="U11" s="43"/>
      <c r="V11" s="41"/>
      <c r="W11" s="41"/>
      <c r="X11" s="41"/>
      <c r="Y11" s="41"/>
      <c r="Z11" s="41"/>
      <c r="AA11" s="41"/>
      <c r="AB11" s="41"/>
      <c r="AC11" s="41"/>
      <c r="AD11" s="91"/>
      <c r="AF11" s="1" t="s">
        <v>248</v>
      </c>
    </row>
    <row r="12" spans="1:44" ht="15" customHeight="1" x14ac:dyDescent="0.25">
      <c r="A12" s="52"/>
      <c r="B12" s="134"/>
      <c r="C12" s="4">
        <v>12</v>
      </c>
      <c r="D12" s="40" t="s">
        <v>17</v>
      </c>
      <c r="E12" s="40"/>
      <c r="F12" s="40"/>
      <c r="G12" s="40"/>
      <c r="H12" s="130"/>
      <c r="I12" s="130"/>
      <c r="J12" s="130"/>
      <c r="K12" s="130"/>
      <c r="L12" s="130"/>
      <c r="M12" s="44"/>
      <c r="N12" s="44"/>
      <c r="O12" s="44"/>
      <c r="P12" s="119"/>
      <c r="Q12" s="4">
        <v>23</v>
      </c>
      <c r="R12" s="109" t="s">
        <v>64</v>
      </c>
      <c r="S12" s="40"/>
      <c r="T12" s="40"/>
      <c r="U12" s="40"/>
      <c r="V12" s="79" t="s">
        <v>181</v>
      </c>
      <c r="W12" s="79"/>
      <c r="X12" s="79"/>
      <c r="Y12" s="79"/>
      <c r="Z12" s="79"/>
      <c r="AA12" s="79"/>
      <c r="AB12" s="79"/>
      <c r="AC12" s="79"/>
      <c r="AD12" s="108"/>
      <c r="AF12" s="31" t="s">
        <v>256</v>
      </c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pans="1:44" ht="15" customHeight="1" x14ac:dyDescent="0.25">
      <c r="A13" s="52"/>
      <c r="B13" s="134"/>
      <c r="C13" s="4">
        <v>13</v>
      </c>
      <c r="D13" s="40" t="s">
        <v>130</v>
      </c>
      <c r="E13" s="40"/>
      <c r="F13" s="40"/>
      <c r="G13" s="40"/>
      <c r="H13" s="131"/>
      <c r="I13" s="131"/>
      <c r="J13" s="131"/>
      <c r="K13" s="131"/>
      <c r="L13" s="131"/>
      <c r="M13" s="131"/>
      <c r="N13" s="131"/>
      <c r="O13" s="131"/>
      <c r="P13" s="132"/>
      <c r="Q13" s="4">
        <v>24</v>
      </c>
      <c r="R13" s="122" t="s">
        <v>196</v>
      </c>
      <c r="S13" s="43"/>
      <c r="T13" s="43"/>
      <c r="U13" s="43"/>
      <c r="V13" s="79" t="s">
        <v>181</v>
      </c>
      <c r="W13" s="79"/>
      <c r="X13" s="79"/>
      <c r="Y13" s="79"/>
      <c r="Z13" s="79"/>
      <c r="AA13" s="79"/>
      <c r="AB13" s="79"/>
      <c r="AC13" s="79"/>
      <c r="AD13" s="108"/>
      <c r="AF13" s="31" t="s">
        <v>251</v>
      </c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</row>
    <row r="14" spans="1:44" ht="15" customHeight="1" x14ac:dyDescent="0.25">
      <c r="A14" s="52"/>
      <c r="B14" s="134"/>
      <c r="C14" s="4">
        <v>14</v>
      </c>
      <c r="D14" s="40" t="s">
        <v>22</v>
      </c>
      <c r="E14" s="40"/>
      <c r="F14" s="40"/>
      <c r="G14" s="40"/>
      <c r="H14" s="18" t="s">
        <v>89</v>
      </c>
      <c r="I14" s="79"/>
      <c r="J14" s="79"/>
      <c r="K14" s="79"/>
      <c r="L14" s="124" t="s">
        <v>90</v>
      </c>
      <c r="M14" s="124"/>
      <c r="N14" s="79"/>
      <c r="O14" s="79"/>
      <c r="P14" s="118"/>
      <c r="Q14" s="4">
        <v>25</v>
      </c>
      <c r="R14" s="109" t="s">
        <v>131</v>
      </c>
      <c r="S14" s="40"/>
      <c r="T14" s="40"/>
      <c r="U14" s="40"/>
      <c r="V14" s="128"/>
      <c r="W14" s="128"/>
      <c r="X14" s="128"/>
      <c r="Y14" s="128"/>
      <c r="Z14" s="128"/>
      <c r="AA14" s="128"/>
      <c r="AB14" s="128"/>
      <c r="AC14" s="128"/>
      <c r="AD14" s="129"/>
    </row>
    <row r="15" spans="1:44" ht="15" customHeight="1" x14ac:dyDescent="0.25">
      <c r="A15" s="52"/>
      <c r="B15" s="134"/>
      <c r="C15" s="4">
        <v>15</v>
      </c>
      <c r="D15" s="40" t="s">
        <v>24</v>
      </c>
      <c r="E15" s="40"/>
      <c r="F15" s="40"/>
      <c r="G15" s="40"/>
      <c r="H15" s="18" t="s">
        <v>89</v>
      </c>
      <c r="I15" s="79"/>
      <c r="J15" s="79"/>
      <c r="K15" s="79"/>
      <c r="L15" s="124" t="s">
        <v>90</v>
      </c>
      <c r="M15" s="124"/>
      <c r="N15" s="79"/>
      <c r="O15" s="79"/>
      <c r="P15" s="118"/>
      <c r="Q15" s="4">
        <v>26</v>
      </c>
      <c r="R15" s="109" t="s">
        <v>66</v>
      </c>
      <c r="S15" s="40"/>
      <c r="T15" s="40"/>
      <c r="U15" s="40"/>
      <c r="V15" s="44"/>
      <c r="W15" s="44"/>
      <c r="X15" s="44"/>
      <c r="Y15" s="44"/>
      <c r="Z15" s="44"/>
      <c r="AA15" s="44"/>
      <c r="AB15" s="44"/>
      <c r="AC15" s="44"/>
      <c r="AD15" s="45"/>
    </row>
    <row r="16" spans="1:44" ht="15" customHeight="1" x14ac:dyDescent="0.25">
      <c r="A16" s="52"/>
      <c r="B16" s="134"/>
      <c r="C16" s="4"/>
      <c r="D16" s="73" t="s">
        <v>170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74"/>
      <c r="Q16" s="27"/>
      <c r="R16" s="73" t="s">
        <v>206</v>
      </c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9"/>
    </row>
    <row r="17" spans="1:39" ht="15" customHeight="1" x14ac:dyDescent="0.25">
      <c r="A17" s="52"/>
      <c r="B17" s="134"/>
      <c r="C17" s="6">
        <v>16</v>
      </c>
      <c r="D17" s="43" t="s">
        <v>183</v>
      </c>
      <c r="E17" s="43"/>
      <c r="F17" s="43"/>
      <c r="G17" s="43"/>
      <c r="H17" s="79" t="s">
        <v>181</v>
      </c>
      <c r="I17" s="79"/>
      <c r="J17" s="79"/>
      <c r="K17" s="79"/>
      <c r="L17" s="79"/>
      <c r="M17" s="79"/>
      <c r="N17" s="79"/>
      <c r="O17" s="79"/>
      <c r="P17" s="118"/>
      <c r="Q17" s="4">
        <v>27</v>
      </c>
      <c r="R17" s="109" t="s">
        <v>31</v>
      </c>
      <c r="S17" s="40"/>
      <c r="T17" s="40"/>
      <c r="U17" s="40"/>
      <c r="V17" s="44"/>
      <c r="W17" s="44"/>
      <c r="X17" s="44"/>
      <c r="Y17" s="44"/>
      <c r="Z17" s="44"/>
      <c r="AA17" s="44"/>
      <c r="AB17" s="44"/>
      <c r="AC17" s="44"/>
      <c r="AD17" s="45"/>
    </row>
    <row r="18" spans="1:39" ht="15" customHeight="1" x14ac:dyDescent="0.25">
      <c r="A18" s="52"/>
      <c r="B18" s="134"/>
      <c r="C18" s="4">
        <v>17</v>
      </c>
      <c r="D18" s="43" t="s">
        <v>28</v>
      </c>
      <c r="E18" s="43"/>
      <c r="F18" s="43"/>
      <c r="G18" s="43"/>
      <c r="H18" s="79" t="s">
        <v>181</v>
      </c>
      <c r="I18" s="79"/>
      <c r="J18" s="79"/>
      <c r="K18" s="79"/>
      <c r="L18" s="79"/>
      <c r="M18" s="79"/>
      <c r="N18" s="79"/>
      <c r="O18" s="79"/>
      <c r="P18" s="118"/>
      <c r="Q18" s="6">
        <v>28</v>
      </c>
      <c r="R18" s="48" t="s">
        <v>201</v>
      </c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9"/>
      <c r="AF18" s="11"/>
      <c r="AG18" s="11"/>
      <c r="AH18" s="11"/>
      <c r="AI18" s="11"/>
      <c r="AJ18" s="11"/>
      <c r="AK18" s="11"/>
      <c r="AL18" s="11"/>
      <c r="AM18" s="11"/>
    </row>
    <row r="19" spans="1:39" ht="15" customHeight="1" x14ac:dyDescent="0.25">
      <c r="A19" s="52"/>
      <c r="B19" s="134"/>
      <c r="C19" s="4"/>
      <c r="D19" s="43"/>
      <c r="E19" s="43"/>
      <c r="F19" s="43"/>
      <c r="G19" s="43"/>
      <c r="H19" s="44"/>
      <c r="I19" s="44"/>
      <c r="J19" s="44"/>
      <c r="K19" s="44"/>
      <c r="L19" s="44"/>
      <c r="M19" s="44"/>
      <c r="N19" s="44"/>
      <c r="O19" s="44"/>
      <c r="P19" s="119"/>
      <c r="Q19" s="6">
        <v>29</v>
      </c>
      <c r="R19" s="109" t="s">
        <v>205</v>
      </c>
      <c r="S19" s="40"/>
      <c r="T19" s="40"/>
      <c r="U19" s="40"/>
      <c r="V19" s="79" t="s">
        <v>181</v>
      </c>
      <c r="W19" s="79"/>
      <c r="X19" s="79"/>
      <c r="Y19" s="79"/>
      <c r="Z19" s="79"/>
      <c r="AA19" s="79"/>
      <c r="AB19" s="79"/>
      <c r="AC19" s="79"/>
      <c r="AD19" s="108"/>
    </row>
    <row r="20" spans="1:39" ht="15" customHeight="1" x14ac:dyDescent="0.25">
      <c r="A20" s="52"/>
      <c r="B20" s="134"/>
      <c r="C20" s="6">
        <v>18</v>
      </c>
      <c r="D20" s="40" t="s">
        <v>13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"/>
      <c r="R20" s="109"/>
      <c r="S20" s="40"/>
      <c r="T20" s="40"/>
      <c r="U20" s="40"/>
      <c r="V20" s="106"/>
      <c r="W20" s="106"/>
      <c r="X20" s="106"/>
      <c r="Y20" s="106"/>
      <c r="Z20" s="106"/>
      <c r="AA20" s="106"/>
      <c r="AB20" s="106"/>
      <c r="AC20" s="106"/>
      <c r="AD20" s="107"/>
    </row>
    <row r="21" spans="1:39" ht="15" customHeight="1" x14ac:dyDescent="0.25">
      <c r="A21" s="52"/>
      <c r="B21" s="134"/>
      <c r="C21" s="6">
        <v>19</v>
      </c>
      <c r="D21" s="40" t="s">
        <v>62</v>
      </c>
      <c r="E21" s="40"/>
      <c r="F21" s="40"/>
      <c r="G21" s="40"/>
      <c r="H21" s="44"/>
      <c r="I21" s="44"/>
      <c r="J21" s="44"/>
      <c r="K21" s="44"/>
      <c r="L21" s="44"/>
      <c r="M21" s="44"/>
      <c r="N21" s="120" t="s">
        <v>128</v>
      </c>
      <c r="O21" s="120"/>
      <c r="P21" s="121"/>
      <c r="Q21" s="6">
        <v>30</v>
      </c>
      <c r="R21" s="109" t="s">
        <v>55</v>
      </c>
      <c r="S21" s="40"/>
      <c r="T21" s="40"/>
      <c r="U21" s="40"/>
      <c r="V21" s="39"/>
      <c r="W21" s="39"/>
      <c r="X21" s="39"/>
      <c r="Y21" s="136" t="s">
        <v>54</v>
      </c>
      <c r="Z21" s="136"/>
      <c r="AA21" s="136"/>
      <c r="AB21" s="136"/>
      <c r="AC21" s="136"/>
      <c r="AD21" s="137"/>
    </row>
    <row r="22" spans="1:39" ht="15" customHeight="1" x14ac:dyDescent="0.25">
      <c r="A22" s="52"/>
      <c r="B22" s="134"/>
      <c r="C22" s="6"/>
      <c r="D22" s="125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119"/>
      <c r="Q22" s="6">
        <v>31</v>
      </c>
      <c r="R22" s="109" t="s">
        <v>33</v>
      </c>
      <c r="S22" s="40"/>
      <c r="T22" s="40"/>
      <c r="U22" s="40"/>
      <c r="V22" s="42" t="s">
        <v>181</v>
      </c>
      <c r="W22" s="42"/>
      <c r="X22" s="42"/>
      <c r="Y22" s="42"/>
      <c r="Z22" s="42"/>
      <c r="AA22" s="42"/>
      <c r="AB22" s="42"/>
      <c r="AC22" s="42"/>
      <c r="AD22" s="80"/>
    </row>
    <row r="23" spans="1:39" ht="15" customHeight="1" x14ac:dyDescent="0.25">
      <c r="A23" s="52"/>
      <c r="B23" s="134"/>
      <c r="C23" s="6">
        <v>20</v>
      </c>
      <c r="D23" s="109" t="s">
        <v>69</v>
      </c>
      <c r="E23" s="40"/>
      <c r="F23" s="40"/>
      <c r="G23" s="40"/>
      <c r="H23" s="40"/>
      <c r="I23" s="126"/>
      <c r="J23" s="126"/>
      <c r="K23" s="126"/>
      <c r="L23" s="126"/>
      <c r="M23" s="126"/>
      <c r="N23" s="126"/>
      <c r="O23" s="126"/>
      <c r="P23" s="127"/>
      <c r="Q23" s="139">
        <v>32</v>
      </c>
      <c r="R23" s="110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2"/>
      <c r="AF23" s="11"/>
      <c r="AG23" s="11"/>
      <c r="AH23" s="11"/>
      <c r="AI23" s="11"/>
      <c r="AJ23" s="11"/>
      <c r="AK23" s="11"/>
      <c r="AL23" s="11"/>
      <c r="AM23" s="11"/>
    </row>
    <row r="24" spans="1:39" ht="15" customHeight="1" x14ac:dyDescent="0.25">
      <c r="A24" s="52"/>
      <c r="B24" s="134"/>
      <c r="C24" s="4">
        <v>21</v>
      </c>
      <c r="D24" s="122" t="s">
        <v>173</v>
      </c>
      <c r="E24" s="43"/>
      <c r="F24" s="43"/>
      <c r="G24" s="43"/>
      <c r="H24" s="43"/>
      <c r="I24" s="43"/>
      <c r="J24" s="42" t="s">
        <v>65</v>
      </c>
      <c r="K24" s="42"/>
      <c r="L24" s="42"/>
      <c r="M24" s="42" t="s">
        <v>146</v>
      </c>
      <c r="N24" s="42"/>
      <c r="O24" s="42"/>
      <c r="P24" s="123"/>
      <c r="Q24" s="139"/>
      <c r="R24" s="110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2"/>
    </row>
    <row r="25" spans="1:39" ht="15" customHeight="1" x14ac:dyDescent="0.25">
      <c r="A25" s="70"/>
      <c r="B25" s="135"/>
      <c r="C25" s="9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139"/>
      <c r="R25" s="110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2"/>
    </row>
    <row r="26" spans="1:39" ht="15" customHeight="1" x14ac:dyDescent="0.25">
      <c r="A26" s="50" t="s">
        <v>5</v>
      </c>
      <c r="B26" s="51"/>
      <c r="C26" s="3"/>
      <c r="D26" s="56" t="s">
        <v>35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140"/>
      <c r="R26" s="113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5"/>
    </row>
    <row r="27" spans="1:39" ht="15" customHeight="1" x14ac:dyDescent="0.25">
      <c r="A27" s="52"/>
      <c r="B27" s="53"/>
      <c r="C27" s="4">
        <v>33</v>
      </c>
      <c r="D27" s="40" t="s">
        <v>60</v>
      </c>
      <c r="E27" s="40"/>
      <c r="F27" s="40"/>
      <c r="G27" s="40"/>
      <c r="H27" s="79"/>
      <c r="I27" s="79"/>
      <c r="J27" s="79"/>
      <c r="K27" s="79"/>
      <c r="L27" s="79"/>
      <c r="M27" s="42" t="s">
        <v>3</v>
      </c>
      <c r="N27" s="42"/>
      <c r="O27" s="42"/>
      <c r="P27" s="42"/>
      <c r="Q27" s="3"/>
      <c r="R27" s="56" t="s">
        <v>41</v>
      </c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7"/>
      <c r="AF27" s="11"/>
      <c r="AG27" s="11"/>
      <c r="AH27" s="11"/>
      <c r="AI27" s="11"/>
      <c r="AJ27" s="11"/>
      <c r="AK27" s="11"/>
    </row>
    <row r="28" spans="1:39" ht="15" customHeight="1" x14ac:dyDescent="0.25">
      <c r="A28" s="52"/>
      <c r="B28" s="53"/>
      <c r="C28" s="4">
        <v>34</v>
      </c>
      <c r="D28" s="43" t="s">
        <v>61</v>
      </c>
      <c r="E28" s="43"/>
      <c r="F28" s="43"/>
      <c r="G28" s="43"/>
      <c r="H28" s="79"/>
      <c r="I28" s="79"/>
      <c r="J28" s="79"/>
      <c r="K28" s="79"/>
      <c r="L28" s="79"/>
      <c r="M28" s="42" t="s">
        <v>2</v>
      </c>
      <c r="N28" s="42"/>
      <c r="O28" s="42"/>
      <c r="P28" s="42"/>
      <c r="Q28" s="4">
        <v>39</v>
      </c>
      <c r="R28" s="43" t="s">
        <v>202</v>
      </c>
      <c r="S28" s="43"/>
      <c r="T28" s="43"/>
      <c r="U28" s="43"/>
      <c r="V28" s="42"/>
      <c r="W28" s="42"/>
      <c r="X28" s="42"/>
      <c r="Y28" s="42"/>
      <c r="Z28" s="42"/>
      <c r="AA28" s="42" t="str">
        <f>M32</f>
        <v>m³/h</v>
      </c>
      <c r="AB28" s="42"/>
      <c r="AC28" s="42"/>
      <c r="AD28" s="80"/>
    </row>
    <row r="29" spans="1:39" ht="15" customHeight="1" x14ac:dyDescent="0.25">
      <c r="A29" s="52"/>
      <c r="B29" s="53"/>
      <c r="C29" s="4"/>
      <c r="D29" s="48" t="s">
        <v>38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6">
        <v>40</v>
      </c>
      <c r="R29" s="43" t="s">
        <v>203</v>
      </c>
      <c r="S29" s="43"/>
      <c r="T29" s="43"/>
      <c r="U29" s="43"/>
      <c r="V29" s="42"/>
      <c r="W29" s="42"/>
      <c r="X29" s="42"/>
      <c r="Y29" s="42"/>
      <c r="Z29" s="42"/>
      <c r="AA29" s="42" t="str">
        <f>M32</f>
        <v>m³/h</v>
      </c>
      <c r="AB29" s="42"/>
      <c r="AC29" s="42"/>
      <c r="AD29" s="80"/>
      <c r="AI29" s="12"/>
      <c r="AJ29" s="7"/>
    </row>
    <row r="30" spans="1:39" ht="15" customHeight="1" x14ac:dyDescent="0.25">
      <c r="A30" s="52"/>
      <c r="B30" s="53"/>
      <c r="C30" s="4">
        <v>35</v>
      </c>
      <c r="D30" s="40" t="s">
        <v>36</v>
      </c>
      <c r="E30" s="40"/>
      <c r="F30" s="40"/>
      <c r="G30" s="40"/>
      <c r="H30" s="79"/>
      <c r="I30" s="79"/>
      <c r="J30" s="79"/>
      <c r="K30" s="79"/>
      <c r="L30" s="79"/>
      <c r="M30" s="42" t="s">
        <v>152</v>
      </c>
      <c r="N30" s="42"/>
      <c r="O30" s="42"/>
      <c r="P30" s="42"/>
      <c r="Q30" s="30"/>
      <c r="R30" s="43"/>
      <c r="S30" s="43"/>
      <c r="T30" s="43"/>
      <c r="U30" s="43"/>
      <c r="V30" s="42"/>
      <c r="W30" s="42"/>
      <c r="X30" s="42"/>
      <c r="Y30" s="42"/>
      <c r="Z30" s="42"/>
      <c r="AA30" s="42"/>
      <c r="AB30" s="42"/>
      <c r="AC30" s="42"/>
      <c r="AD30" s="80"/>
    </row>
    <row r="31" spans="1:39" ht="15" customHeight="1" x14ac:dyDescent="0.25">
      <c r="A31" s="52"/>
      <c r="B31" s="53"/>
      <c r="C31" s="4">
        <v>36</v>
      </c>
      <c r="D31" s="43" t="s">
        <v>37</v>
      </c>
      <c r="E31" s="43"/>
      <c r="F31" s="43"/>
      <c r="G31" s="43"/>
      <c r="H31" s="79"/>
      <c r="I31" s="79"/>
      <c r="J31" s="79"/>
      <c r="K31" s="79"/>
      <c r="L31" s="79"/>
      <c r="M31" s="42" t="s">
        <v>2</v>
      </c>
      <c r="N31" s="42"/>
      <c r="O31" s="42"/>
      <c r="P31" s="42"/>
      <c r="Q31" s="30">
        <v>41</v>
      </c>
      <c r="R31" s="43" t="s">
        <v>40</v>
      </c>
      <c r="S31" s="43"/>
      <c r="T31" s="43"/>
      <c r="U31" s="43"/>
      <c r="V31" s="42"/>
      <c r="W31" s="42"/>
      <c r="X31" s="42"/>
      <c r="Y31" s="42"/>
      <c r="Z31" s="42"/>
      <c r="AA31" s="42" t="str">
        <f>M33</f>
        <v>mbar</v>
      </c>
      <c r="AB31" s="42"/>
      <c r="AC31" s="42"/>
      <c r="AD31" s="80"/>
    </row>
    <row r="32" spans="1:39" ht="15" customHeight="1" x14ac:dyDescent="0.25">
      <c r="A32" s="52"/>
      <c r="B32" s="53"/>
      <c r="C32" s="4">
        <v>37</v>
      </c>
      <c r="D32" s="43" t="s">
        <v>204</v>
      </c>
      <c r="E32" s="43"/>
      <c r="F32" s="43"/>
      <c r="G32" s="43"/>
      <c r="H32" s="79"/>
      <c r="I32" s="79"/>
      <c r="J32" s="79"/>
      <c r="K32" s="79"/>
      <c r="L32" s="79"/>
      <c r="M32" s="42" t="s">
        <v>245</v>
      </c>
      <c r="N32" s="42"/>
      <c r="O32" s="42"/>
      <c r="P32" s="42"/>
      <c r="Q32" s="30">
        <v>42</v>
      </c>
      <c r="R32" s="43" t="s">
        <v>241</v>
      </c>
      <c r="S32" s="43"/>
      <c r="T32" s="43"/>
      <c r="U32" s="43"/>
      <c r="V32" s="42"/>
      <c r="W32" s="42"/>
      <c r="X32" s="42"/>
      <c r="Y32" s="42"/>
      <c r="Z32" s="42"/>
      <c r="AA32" s="44" t="s">
        <v>16</v>
      </c>
      <c r="AB32" s="44"/>
      <c r="AC32" s="44"/>
      <c r="AD32" s="45"/>
    </row>
    <row r="33" spans="1:39" ht="15" customHeight="1" x14ac:dyDescent="0.25">
      <c r="A33" s="52"/>
      <c r="B33" s="53"/>
      <c r="C33" s="4">
        <v>38</v>
      </c>
      <c r="D33" s="43" t="s">
        <v>39</v>
      </c>
      <c r="E33" s="43"/>
      <c r="F33" s="43"/>
      <c r="G33" s="43"/>
      <c r="H33" s="79"/>
      <c r="I33" s="79"/>
      <c r="J33" s="79"/>
      <c r="K33" s="79"/>
      <c r="L33" s="79"/>
      <c r="M33" s="42" t="s">
        <v>4</v>
      </c>
      <c r="N33" s="42"/>
      <c r="O33" s="42"/>
      <c r="P33" s="42"/>
      <c r="Q33" s="30">
        <v>43</v>
      </c>
      <c r="R33" s="43" t="s">
        <v>253</v>
      </c>
      <c r="S33" s="43"/>
      <c r="T33" s="43"/>
      <c r="U33" s="43"/>
      <c r="V33" s="42">
        <v>1.01325</v>
      </c>
      <c r="W33" s="42"/>
      <c r="X33" s="42"/>
      <c r="Y33" s="42"/>
      <c r="Z33" s="42"/>
      <c r="AA33" s="42" t="s">
        <v>14</v>
      </c>
      <c r="AB33" s="42"/>
      <c r="AC33" s="42"/>
      <c r="AD33" s="80"/>
      <c r="AM33" s="11"/>
    </row>
    <row r="34" spans="1:39" ht="15" customHeight="1" x14ac:dyDescent="0.25">
      <c r="A34" s="52"/>
      <c r="B34" s="53"/>
      <c r="C34" s="4"/>
      <c r="D34" s="44" t="s">
        <v>42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"/>
      <c r="R34" s="48" t="s">
        <v>237</v>
      </c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9"/>
    </row>
    <row r="35" spans="1:39" ht="15" customHeight="1" x14ac:dyDescent="0.25">
      <c r="A35" s="70"/>
      <c r="B35" s="71"/>
      <c r="C35" s="5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">
        <v>44</v>
      </c>
      <c r="R35" s="40" t="s">
        <v>36</v>
      </c>
      <c r="S35" s="40"/>
      <c r="T35" s="40"/>
      <c r="U35" s="40"/>
      <c r="V35" s="42">
        <v>1.01325</v>
      </c>
      <c r="W35" s="42"/>
      <c r="X35" s="42"/>
      <c r="Y35" s="42"/>
      <c r="Z35" s="42"/>
      <c r="AA35" s="42" t="s">
        <v>14</v>
      </c>
      <c r="AB35" s="42"/>
      <c r="AC35" s="42"/>
      <c r="AD35" s="80"/>
    </row>
    <row r="36" spans="1:39" ht="15" customHeight="1" x14ac:dyDescent="0.25">
      <c r="A36" s="50" t="s">
        <v>10</v>
      </c>
      <c r="B36" s="51"/>
      <c r="C36" s="3"/>
      <c r="D36" s="56" t="s">
        <v>43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4">
        <v>45</v>
      </c>
      <c r="R36" s="43" t="s">
        <v>37</v>
      </c>
      <c r="S36" s="43"/>
      <c r="T36" s="43"/>
      <c r="U36" s="43"/>
      <c r="V36" s="42">
        <v>0</v>
      </c>
      <c r="W36" s="42"/>
      <c r="X36" s="42"/>
      <c r="Y36" s="42"/>
      <c r="Z36" s="42"/>
      <c r="AA36" s="42" t="s">
        <v>2</v>
      </c>
      <c r="AB36" s="42"/>
      <c r="AC36" s="42"/>
      <c r="AD36" s="80"/>
    </row>
    <row r="37" spans="1:39" ht="15" customHeight="1" x14ac:dyDescent="0.25">
      <c r="A37" s="52"/>
      <c r="B37" s="53"/>
      <c r="C37" s="4">
        <v>46</v>
      </c>
      <c r="D37" s="40" t="s">
        <v>7</v>
      </c>
      <c r="E37" s="40"/>
      <c r="F37" s="40"/>
      <c r="G37" s="40"/>
      <c r="H37" s="41"/>
      <c r="I37" s="41"/>
      <c r="J37" s="41"/>
      <c r="K37" s="41"/>
      <c r="L37" s="41"/>
      <c r="M37" s="41"/>
      <c r="N37" s="41"/>
      <c r="O37" s="41"/>
      <c r="P37" s="41"/>
      <c r="Q37" s="3"/>
      <c r="R37" s="56" t="str">
        <f>IF(H39="Gasförmig","bei Gasen zusätzlich:","")</f>
        <v/>
      </c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7"/>
    </row>
    <row r="38" spans="1:39" ht="15" customHeight="1" x14ac:dyDescent="0.25">
      <c r="A38" s="52"/>
      <c r="B38" s="53"/>
      <c r="C38" s="4"/>
      <c r="D38" s="72" t="s">
        <v>45</v>
      </c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4">
        <v>51</v>
      </c>
      <c r="R38" s="40" t="str">
        <f>IF(H39="Gasförmig","cp/cv:","")</f>
        <v/>
      </c>
      <c r="S38" s="40"/>
      <c r="T38" s="40"/>
      <c r="U38" s="40"/>
      <c r="V38" s="42" t="str">
        <f>IF(H39="Gasförmig","???","")</f>
        <v/>
      </c>
      <c r="W38" s="42"/>
      <c r="X38" s="42"/>
      <c r="Y38" s="42"/>
      <c r="Z38" s="42"/>
      <c r="AA38" s="44" t="str">
        <f>IF(H39="Gasförmig","-","")</f>
        <v/>
      </c>
      <c r="AB38" s="44"/>
      <c r="AC38" s="44"/>
      <c r="AD38" s="45"/>
    </row>
    <row r="39" spans="1:39" ht="15" customHeight="1" x14ac:dyDescent="0.25">
      <c r="A39" s="52"/>
      <c r="B39" s="53"/>
      <c r="C39" s="4">
        <v>47</v>
      </c>
      <c r="D39" s="43" t="s">
        <v>209</v>
      </c>
      <c r="E39" s="43"/>
      <c r="F39" s="43"/>
      <c r="G39" s="43"/>
      <c r="H39" s="141" t="s">
        <v>236</v>
      </c>
      <c r="I39" s="141"/>
      <c r="J39" s="141"/>
      <c r="K39" s="141"/>
      <c r="L39" s="141"/>
      <c r="M39" s="141"/>
      <c r="N39" s="141"/>
      <c r="O39" s="141"/>
      <c r="P39" s="142"/>
      <c r="Q39" s="6">
        <v>52</v>
      </c>
      <c r="R39" s="43" t="str">
        <f>IF(H39="Gasförmig","Kompr. Z1/ Zn:","")</f>
        <v/>
      </c>
      <c r="S39" s="43"/>
      <c r="T39" s="43"/>
      <c r="U39" s="43"/>
      <c r="V39" s="143" t="str">
        <f>IF(H39="Gasförmig","???","")</f>
        <v/>
      </c>
      <c r="W39" s="143"/>
      <c r="X39" s="20" t="str">
        <f>IF(H39="Gasförmig","/","")</f>
        <v/>
      </c>
      <c r="Y39" s="39" t="str">
        <f>IF(H39="Gasförmig","1","")</f>
        <v/>
      </c>
      <c r="Z39" s="39"/>
      <c r="AA39" s="44" t="str">
        <f>IF(H39="Gasförmig","-","")</f>
        <v/>
      </c>
      <c r="AB39" s="44"/>
      <c r="AC39" s="44"/>
      <c r="AD39" s="45"/>
    </row>
    <row r="40" spans="1:39" ht="15" customHeight="1" x14ac:dyDescent="0.25">
      <c r="A40" s="52"/>
      <c r="B40" s="53"/>
      <c r="C40" s="4">
        <v>48</v>
      </c>
      <c r="D40" s="78" t="s">
        <v>8</v>
      </c>
      <c r="E40" s="78"/>
      <c r="F40" s="78"/>
      <c r="G40" s="78"/>
      <c r="H40" s="79"/>
      <c r="I40" s="79"/>
      <c r="J40" s="79"/>
      <c r="K40" s="79"/>
      <c r="L40" s="79"/>
      <c r="M40" s="42" t="s">
        <v>6</v>
      </c>
      <c r="N40" s="42"/>
      <c r="O40" s="42"/>
      <c r="P40" s="42"/>
      <c r="Q40" s="6">
        <v>53</v>
      </c>
      <c r="R40" s="43" t="str">
        <f>IF(H39="Gasförmig","Feuchte:","")</f>
        <v/>
      </c>
      <c r="S40" s="43"/>
      <c r="T40" s="43"/>
      <c r="U40" s="43"/>
      <c r="V40" s="42" t="str">
        <f>IF(H39="Gasförmig",0,"")</f>
        <v/>
      </c>
      <c r="W40" s="42"/>
      <c r="X40" s="42"/>
      <c r="Y40" s="42"/>
      <c r="Z40" s="42"/>
      <c r="AA40" s="44" t="str">
        <f>IF(H39="Gasförmig","%","")</f>
        <v/>
      </c>
      <c r="AB40" s="44"/>
      <c r="AC40" s="44"/>
      <c r="AD40" s="45"/>
    </row>
    <row r="41" spans="1:39" ht="15" customHeight="1" x14ac:dyDescent="0.25">
      <c r="A41" s="52"/>
      <c r="B41" s="53"/>
      <c r="C41" s="4">
        <v>49</v>
      </c>
      <c r="D41" s="43" t="s">
        <v>44</v>
      </c>
      <c r="E41" s="43"/>
      <c r="F41" s="43"/>
      <c r="G41" s="43"/>
      <c r="H41" s="79"/>
      <c r="I41" s="79"/>
      <c r="J41" s="79"/>
      <c r="K41" s="79"/>
      <c r="L41" s="79"/>
      <c r="M41" s="42" t="s">
        <v>153</v>
      </c>
      <c r="N41" s="42"/>
      <c r="O41" s="42"/>
      <c r="P41" s="42"/>
      <c r="Q41" s="6"/>
      <c r="R41" s="75" t="str">
        <f>IF(H39="Gasförmig","wenn keine Dichte angegeben:","")</f>
        <v/>
      </c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6"/>
    </row>
    <row r="42" spans="1:39" ht="15" customHeight="1" x14ac:dyDescent="0.25">
      <c r="A42" s="52"/>
      <c r="B42" s="53"/>
      <c r="C42" s="4"/>
      <c r="D42" s="73" t="str">
        <f>IF(H39="Flüssig","bei Flüssigkeiten zusätzlich:","")</f>
        <v/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74"/>
      <c r="Q42" s="27" t="s">
        <v>254</v>
      </c>
      <c r="R42" s="43" t="str">
        <f>IF(H39="Gasförmig","Molgewicht:","")</f>
        <v/>
      </c>
      <c r="S42" s="43"/>
      <c r="T42" s="43"/>
      <c r="U42" s="43"/>
      <c r="V42" s="42"/>
      <c r="W42" s="42"/>
      <c r="X42" s="42"/>
      <c r="Y42" s="42"/>
      <c r="Z42" s="42"/>
      <c r="AA42" s="44" t="str">
        <f>IF(H39="Gasförmig","kmol/kg","")</f>
        <v/>
      </c>
      <c r="AB42" s="44"/>
      <c r="AC42" s="44"/>
      <c r="AD42" s="45"/>
    </row>
    <row r="43" spans="1:39" ht="15" customHeight="1" x14ac:dyDescent="0.25">
      <c r="A43" s="52"/>
      <c r="B43" s="53"/>
      <c r="C43" s="4">
        <v>50</v>
      </c>
      <c r="D43" s="43" t="str">
        <f>IF(H39="Flüssig","Dampfdruck:","")</f>
        <v/>
      </c>
      <c r="E43" s="43"/>
      <c r="F43" s="43"/>
      <c r="G43" s="43"/>
      <c r="H43" s="42" t="str">
        <f>IF(H39="Flüssig","???","")</f>
        <v/>
      </c>
      <c r="I43" s="42"/>
      <c r="J43" s="42"/>
      <c r="K43" s="42"/>
      <c r="L43" s="42"/>
      <c r="M43" s="77" t="s">
        <v>14</v>
      </c>
      <c r="N43" s="77"/>
      <c r="O43" s="77"/>
      <c r="P43" s="77"/>
      <c r="Q43" s="6" t="s">
        <v>255</v>
      </c>
      <c r="R43" s="75" t="str">
        <f>IF(H39="Gasförmig","oder Gasanalyse (separat angehängt)","")</f>
        <v/>
      </c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6"/>
    </row>
    <row r="44" spans="1:39" ht="15" customHeight="1" x14ac:dyDescent="0.25">
      <c r="A44" s="70"/>
      <c r="B44" s="71"/>
      <c r="C44" s="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5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7"/>
    </row>
    <row r="45" spans="1:39" ht="15" customHeight="1" x14ac:dyDescent="0.25">
      <c r="A45" s="50" t="s">
        <v>46</v>
      </c>
      <c r="B45" s="51"/>
      <c r="C45" s="3"/>
      <c r="D45" s="56" t="s">
        <v>47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10"/>
      <c r="R45" s="56" t="s">
        <v>56</v>
      </c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7"/>
    </row>
    <row r="46" spans="1:39" ht="15" customHeight="1" x14ac:dyDescent="0.25">
      <c r="A46" s="52"/>
      <c r="B46" s="53"/>
      <c r="C46" s="4">
        <v>55</v>
      </c>
      <c r="D46" s="43" t="s">
        <v>48</v>
      </c>
      <c r="E46" s="43"/>
      <c r="F46" s="43"/>
      <c r="G46" s="43"/>
      <c r="H46" s="64" t="s">
        <v>207</v>
      </c>
      <c r="I46" s="64"/>
      <c r="J46" s="64"/>
      <c r="K46" s="64"/>
      <c r="L46" s="64"/>
      <c r="M46" s="64"/>
      <c r="N46" s="64"/>
      <c r="O46" s="64"/>
      <c r="P46" s="65"/>
      <c r="Q46" s="6">
        <v>62</v>
      </c>
      <c r="R46" s="43" t="s">
        <v>51</v>
      </c>
      <c r="S46" s="43"/>
      <c r="T46" s="43"/>
      <c r="U46" s="43"/>
      <c r="V46" s="66"/>
      <c r="W46" s="66"/>
      <c r="X46" s="58"/>
      <c r="Y46" s="58"/>
      <c r="Z46" s="58"/>
      <c r="AA46" s="58"/>
      <c r="AB46" s="58"/>
      <c r="AC46" s="58"/>
      <c r="AD46" s="59"/>
    </row>
    <row r="47" spans="1:39" ht="15" customHeight="1" x14ac:dyDescent="0.25">
      <c r="A47" s="52"/>
      <c r="B47" s="53"/>
      <c r="C47" s="6">
        <v>56</v>
      </c>
      <c r="D47" s="43" t="s">
        <v>49</v>
      </c>
      <c r="E47" s="43"/>
      <c r="F47" s="43"/>
      <c r="G47" s="43"/>
      <c r="H47" s="40"/>
      <c r="I47" s="40"/>
      <c r="J47" s="40"/>
      <c r="K47" s="40"/>
      <c r="L47" s="40"/>
      <c r="M47" s="40"/>
      <c r="N47" s="40"/>
      <c r="O47" s="40"/>
      <c r="P47" s="40"/>
      <c r="Q47" s="6">
        <v>63</v>
      </c>
      <c r="R47" s="43" t="s">
        <v>52</v>
      </c>
      <c r="S47" s="43"/>
      <c r="T47" s="43"/>
      <c r="U47" s="43"/>
      <c r="V47" s="66"/>
      <c r="W47" s="66"/>
      <c r="X47" s="58"/>
      <c r="Y47" s="58"/>
      <c r="Z47" s="58"/>
      <c r="AA47" s="58"/>
      <c r="AB47" s="58"/>
      <c r="AC47" s="58"/>
      <c r="AD47" s="59"/>
    </row>
    <row r="48" spans="1:39" ht="15" customHeight="1" x14ac:dyDescent="0.25">
      <c r="A48" s="52"/>
      <c r="B48" s="53"/>
      <c r="C48" s="6">
        <v>57</v>
      </c>
      <c r="D48" s="43" t="s">
        <v>58</v>
      </c>
      <c r="E48" s="43"/>
      <c r="F48" s="43"/>
      <c r="G48" s="43"/>
      <c r="H48" s="40"/>
      <c r="I48" s="40"/>
      <c r="J48" s="40"/>
      <c r="K48" s="40"/>
      <c r="L48" s="40"/>
      <c r="M48" s="40"/>
      <c r="N48" s="40"/>
      <c r="O48" s="40"/>
      <c r="P48" s="40"/>
      <c r="Q48" s="6">
        <v>64</v>
      </c>
      <c r="R48" s="122" t="s">
        <v>57</v>
      </c>
      <c r="S48" s="43"/>
      <c r="T48" s="43"/>
      <c r="U48" s="43"/>
      <c r="V48" s="66"/>
      <c r="W48" s="66"/>
      <c r="X48" s="58"/>
      <c r="Y48" s="58"/>
      <c r="Z48" s="58"/>
      <c r="AA48" s="58"/>
      <c r="AB48" s="58"/>
      <c r="AC48" s="58"/>
      <c r="AD48" s="59"/>
    </row>
    <row r="49" spans="1:44" ht="15" customHeight="1" x14ac:dyDescent="0.25">
      <c r="A49" s="52"/>
      <c r="B49" s="53"/>
      <c r="C49" s="2"/>
      <c r="D49" s="13"/>
      <c r="E49" s="13"/>
      <c r="F49" s="13"/>
      <c r="G49" s="13"/>
      <c r="H49" s="116" t="s">
        <v>208</v>
      </c>
      <c r="I49" s="116"/>
      <c r="J49" s="116"/>
      <c r="K49" s="116"/>
      <c r="L49" s="116"/>
      <c r="M49" s="116"/>
      <c r="N49" s="116"/>
      <c r="O49" s="116"/>
      <c r="P49" s="117"/>
      <c r="Q49" s="6">
        <v>65</v>
      </c>
      <c r="R49" s="43" t="s">
        <v>34</v>
      </c>
      <c r="S49" s="43"/>
      <c r="T49" s="43"/>
      <c r="U49" s="43"/>
      <c r="V49" s="60"/>
      <c r="W49" s="60"/>
      <c r="X49" s="60"/>
      <c r="Y49" s="60"/>
      <c r="Z49" s="60"/>
      <c r="AA49" s="60"/>
      <c r="AB49" s="60"/>
      <c r="AC49" s="60"/>
      <c r="AD49" s="61"/>
    </row>
    <row r="50" spans="1:44" ht="15" customHeight="1" x14ac:dyDescent="0.25">
      <c r="A50" s="52"/>
      <c r="B50" s="53"/>
      <c r="C50" s="6">
        <v>58</v>
      </c>
      <c r="D50" s="43" t="s">
        <v>50</v>
      </c>
      <c r="E50" s="43"/>
      <c r="F50" s="43"/>
      <c r="G50" s="43"/>
      <c r="H50" s="40"/>
      <c r="I50" s="40"/>
      <c r="J50" s="40"/>
      <c r="K50" s="40"/>
      <c r="L50" s="40"/>
      <c r="M50" s="40"/>
      <c r="N50" s="40"/>
      <c r="O50" s="40"/>
      <c r="P50" s="40"/>
      <c r="Q50" s="6"/>
      <c r="R50" s="62" t="s">
        <v>247</v>
      </c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3"/>
      <c r="AF50" s="1" t="s">
        <v>248</v>
      </c>
    </row>
    <row r="51" spans="1:44" ht="15" customHeight="1" x14ac:dyDescent="0.25">
      <c r="A51" s="52"/>
      <c r="B51" s="53"/>
      <c r="C51" s="6">
        <v>59</v>
      </c>
      <c r="D51" s="43" t="s">
        <v>11</v>
      </c>
      <c r="E51" s="43"/>
      <c r="F51" s="43"/>
      <c r="G51" s="43"/>
      <c r="H51" s="40"/>
      <c r="I51" s="40"/>
      <c r="J51" s="40"/>
      <c r="K51" s="40"/>
      <c r="L51" s="40"/>
      <c r="M51" s="40"/>
      <c r="N51" s="40"/>
      <c r="O51" s="40"/>
      <c r="P51" s="40"/>
      <c r="Q51" s="6">
        <v>66</v>
      </c>
      <c r="R51" s="67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9"/>
      <c r="AF51" s="31" t="s">
        <v>238</v>
      </c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</row>
    <row r="52" spans="1:44" ht="15" customHeight="1" x14ac:dyDescent="0.25">
      <c r="A52" s="52"/>
      <c r="B52" s="53"/>
      <c r="C52" s="6">
        <v>60</v>
      </c>
      <c r="D52" s="43" t="s">
        <v>154</v>
      </c>
      <c r="E52" s="43"/>
      <c r="F52" s="43"/>
      <c r="G52" s="43"/>
      <c r="H52" s="44"/>
      <c r="I52" s="44"/>
      <c r="J52" s="44"/>
      <c r="K52" s="19"/>
      <c r="L52" s="39" t="s">
        <v>155</v>
      </c>
      <c r="M52" s="39"/>
      <c r="N52" s="39"/>
      <c r="O52" s="39"/>
      <c r="P52" s="29" t="s">
        <v>12</v>
      </c>
      <c r="Q52" s="6">
        <v>67</v>
      </c>
      <c r="R52" s="33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5"/>
      <c r="AF52" s="31" t="s">
        <v>210</v>
      </c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</row>
    <row r="53" spans="1:44" ht="15" customHeight="1" x14ac:dyDescent="0.25">
      <c r="A53" s="52"/>
      <c r="B53" s="53"/>
      <c r="C53" s="6">
        <v>61</v>
      </c>
      <c r="D53" s="43" t="s">
        <v>53</v>
      </c>
      <c r="E53" s="43"/>
      <c r="F53" s="43"/>
      <c r="G53" s="43"/>
      <c r="H53" s="42"/>
      <c r="I53" s="42"/>
      <c r="J53" s="42"/>
      <c r="K53" s="42"/>
      <c r="L53" s="42"/>
      <c r="M53" s="44" t="s">
        <v>12</v>
      </c>
      <c r="N53" s="44"/>
      <c r="O53" s="44"/>
      <c r="P53" s="44"/>
      <c r="Q53" s="6">
        <v>68</v>
      </c>
      <c r="R53" s="33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5"/>
      <c r="AF53" s="31" t="s">
        <v>211</v>
      </c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</row>
    <row r="54" spans="1:44" ht="15" customHeight="1" x14ac:dyDescent="0.25">
      <c r="A54" s="52"/>
      <c r="B54" s="53"/>
      <c r="C54" s="2"/>
      <c r="D54" s="32" t="s">
        <v>156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6">
        <v>69</v>
      </c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5"/>
      <c r="AF54" s="31" t="s">
        <v>246</v>
      </c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</row>
    <row r="55" spans="1:44" ht="15" customHeight="1" thickBot="1" x14ac:dyDescent="0.3">
      <c r="A55" s="54"/>
      <c r="B55" s="55"/>
      <c r="C55" s="16"/>
      <c r="D55" s="36" t="s">
        <v>239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28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8"/>
      <c r="AF55" s="31" t="s">
        <v>249</v>
      </c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</row>
    <row r="56" spans="1:44" ht="15" customHeight="1" x14ac:dyDescent="0.25">
      <c r="A56" s="100" t="s">
        <v>129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2"/>
    </row>
    <row r="57" spans="1:44" ht="12.75" customHeight="1" thickBot="1" x14ac:dyDescent="0.3">
      <c r="A57" s="103" t="s">
        <v>240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5"/>
    </row>
  </sheetData>
  <sheetProtection algorithmName="SHA-512" hashValue="KXivc0JThzuzX+sq/2+yh7NPCWGCqVyboH7FweK0zxMAfWU/R2HX+TxYWB3ZDSComnEXY01hSzVx8TtoK6hDRQ==" saltValue="I4omBJ/y3K5JM/CGuhNsPw==" spinCount="100000" sheet="1" objects="1" scenarios="1"/>
  <mergeCells count="226">
    <mergeCell ref="AF12:AR12"/>
    <mergeCell ref="AF13:AR13"/>
    <mergeCell ref="R30:U30"/>
    <mergeCell ref="V30:Z30"/>
    <mergeCell ref="AA30:AD30"/>
    <mergeCell ref="R36:U36"/>
    <mergeCell ref="V36:Z36"/>
    <mergeCell ref="AA36:AD36"/>
    <mergeCell ref="R34:AD34"/>
    <mergeCell ref="R33:U33"/>
    <mergeCell ref="V33:Z33"/>
    <mergeCell ref="AA33:AD33"/>
    <mergeCell ref="H33:L33"/>
    <mergeCell ref="M33:P33"/>
    <mergeCell ref="D39:G39"/>
    <mergeCell ref="H39:P39"/>
    <mergeCell ref="V31:Z31"/>
    <mergeCell ref="R48:U48"/>
    <mergeCell ref="X48:AD48"/>
    <mergeCell ref="AA31:AD31"/>
    <mergeCell ref="D34:P34"/>
    <mergeCell ref="R35:U35"/>
    <mergeCell ref="V35:Z35"/>
    <mergeCell ref="AA35:AD35"/>
    <mergeCell ref="D35:P35"/>
    <mergeCell ref="D32:G32"/>
    <mergeCell ref="H32:L32"/>
    <mergeCell ref="AA39:AD39"/>
    <mergeCell ref="V39:W39"/>
    <mergeCell ref="Y39:Z39"/>
    <mergeCell ref="A10:B25"/>
    <mergeCell ref="V21:X21"/>
    <mergeCell ref="Y21:AD21"/>
    <mergeCell ref="R17:U17"/>
    <mergeCell ref="V17:AD17"/>
    <mergeCell ref="R19:U19"/>
    <mergeCell ref="R20:U20"/>
    <mergeCell ref="R21:U21"/>
    <mergeCell ref="R22:U22"/>
    <mergeCell ref="R18:AD18"/>
    <mergeCell ref="L14:M14"/>
    <mergeCell ref="V11:AD11"/>
    <mergeCell ref="R11:U11"/>
    <mergeCell ref="R10:AD10"/>
    <mergeCell ref="D10:P10"/>
    <mergeCell ref="D11:G11"/>
    <mergeCell ref="H11:L11"/>
    <mergeCell ref="M11:P11"/>
    <mergeCell ref="D25:P25"/>
    <mergeCell ref="I15:K15"/>
    <mergeCell ref="N15:P15"/>
    <mergeCell ref="D20:G20"/>
    <mergeCell ref="H20:P20"/>
    <mergeCell ref="Q23:Q26"/>
    <mergeCell ref="V7:AD7"/>
    <mergeCell ref="V8:AD8"/>
    <mergeCell ref="D16:P16"/>
    <mergeCell ref="R8:U8"/>
    <mergeCell ref="H21:J21"/>
    <mergeCell ref="K21:M21"/>
    <mergeCell ref="D23:H23"/>
    <mergeCell ref="I23:P23"/>
    <mergeCell ref="V14:AD14"/>
    <mergeCell ref="R14:U14"/>
    <mergeCell ref="V13:AD13"/>
    <mergeCell ref="R13:U13"/>
    <mergeCell ref="V12:AD12"/>
    <mergeCell ref="R12:U12"/>
    <mergeCell ref="D12:G12"/>
    <mergeCell ref="H12:L12"/>
    <mergeCell ref="M12:P12"/>
    <mergeCell ref="D13:G13"/>
    <mergeCell ref="H13:P13"/>
    <mergeCell ref="D14:G14"/>
    <mergeCell ref="I14:K14"/>
    <mergeCell ref="N14:P14"/>
    <mergeCell ref="D15:G15"/>
    <mergeCell ref="A56:AD56"/>
    <mergeCell ref="A57:AD57"/>
    <mergeCell ref="R16:AD16"/>
    <mergeCell ref="AA15:AD15"/>
    <mergeCell ref="V20:AD20"/>
    <mergeCell ref="V19:AD19"/>
    <mergeCell ref="V15:Z15"/>
    <mergeCell ref="R15:U15"/>
    <mergeCell ref="R23:AD26"/>
    <mergeCell ref="H49:P49"/>
    <mergeCell ref="H17:P17"/>
    <mergeCell ref="H18:P18"/>
    <mergeCell ref="H19:P19"/>
    <mergeCell ref="N21:P21"/>
    <mergeCell ref="V22:AD22"/>
    <mergeCell ref="D24:I24"/>
    <mergeCell ref="J24:L24"/>
    <mergeCell ref="M24:P24"/>
    <mergeCell ref="L15:M15"/>
    <mergeCell ref="D21:G21"/>
    <mergeCell ref="D22:P22"/>
    <mergeCell ref="D17:G17"/>
    <mergeCell ref="D18:G18"/>
    <mergeCell ref="D19:G19"/>
    <mergeCell ref="A1:AD1"/>
    <mergeCell ref="A2:AD2"/>
    <mergeCell ref="D7:G7"/>
    <mergeCell ref="H7:P7"/>
    <mergeCell ref="R9:U9"/>
    <mergeCell ref="V9:AD9"/>
    <mergeCell ref="D8:G8"/>
    <mergeCell ref="H8:P8"/>
    <mergeCell ref="R5:U5"/>
    <mergeCell ref="V5:AD5"/>
    <mergeCell ref="D6:G6"/>
    <mergeCell ref="H6:P6"/>
    <mergeCell ref="R6:U6"/>
    <mergeCell ref="V6:AD6"/>
    <mergeCell ref="A3:B9"/>
    <mergeCell ref="D3:P3"/>
    <mergeCell ref="R3:AD3"/>
    <mergeCell ref="D4:G4"/>
    <mergeCell ref="H4:P4"/>
    <mergeCell ref="R4:U4"/>
    <mergeCell ref="V4:AD4"/>
    <mergeCell ref="D5:G5"/>
    <mergeCell ref="H5:P5"/>
    <mergeCell ref="R7:U7"/>
    <mergeCell ref="A26:B35"/>
    <mergeCell ref="D26:P26"/>
    <mergeCell ref="R27:AD27"/>
    <mergeCell ref="D27:G27"/>
    <mergeCell ref="H27:L27"/>
    <mergeCell ref="M27:P27"/>
    <mergeCell ref="R28:U28"/>
    <mergeCell ref="V28:Z28"/>
    <mergeCell ref="AA28:AD28"/>
    <mergeCell ref="D28:G28"/>
    <mergeCell ref="H28:L28"/>
    <mergeCell ref="M28:P28"/>
    <mergeCell ref="R29:U29"/>
    <mergeCell ref="V29:Z29"/>
    <mergeCell ref="AA29:AD29"/>
    <mergeCell ref="D31:G31"/>
    <mergeCell ref="H31:L31"/>
    <mergeCell ref="M31:P31"/>
    <mergeCell ref="R32:U32"/>
    <mergeCell ref="V32:Z32"/>
    <mergeCell ref="AA32:AD32"/>
    <mergeCell ref="D29:P29"/>
    <mergeCell ref="D30:G30"/>
    <mergeCell ref="A36:B44"/>
    <mergeCell ref="D36:P36"/>
    <mergeCell ref="R37:AD37"/>
    <mergeCell ref="D37:G37"/>
    <mergeCell ref="H37:P37"/>
    <mergeCell ref="R38:U38"/>
    <mergeCell ref="V38:Z38"/>
    <mergeCell ref="AA38:AD38"/>
    <mergeCell ref="D38:P38"/>
    <mergeCell ref="R39:U39"/>
    <mergeCell ref="D42:P42"/>
    <mergeCell ref="R43:AD43"/>
    <mergeCell ref="D43:G43"/>
    <mergeCell ref="H43:L43"/>
    <mergeCell ref="M43:P43"/>
    <mergeCell ref="D40:G40"/>
    <mergeCell ref="H40:L40"/>
    <mergeCell ref="M40:P40"/>
    <mergeCell ref="R41:AD41"/>
    <mergeCell ref="D41:G41"/>
    <mergeCell ref="H41:L41"/>
    <mergeCell ref="A45:B55"/>
    <mergeCell ref="D45:P45"/>
    <mergeCell ref="R45:AD45"/>
    <mergeCell ref="D46:G46"/>
    <mergeCell ref="R46:U46"/>
    <mergeCell ref="X46:AD46"/>
    <mergeCell ref="D47:G47"/>
    <mergeCell ref="R49:U49"/>
    <mergeCell ref="V49:AD49"/>
    <mergeCell ref="D50:G50"/>
    <mergeCell ref="H50:P50"/>
    <mergeCell ref="R50:AD50"/>
    <mergeCell ref="H47:P47"/>
    <mergeCell ref="R47:U47"/>
    <mergeCell ref="X47:AD47"/>
    <mergeCell ref="D48:G48"/>
    <mergeCell ref="H46:P46"/>
    <mergeCell ref="H52:J52"/>
    <mergeCell ref="V48:W48"/>
    <mergeCell ref="V47:W47"/>
    <mergeCell ref="V46:W46"/>
    <mergeCell ref="D51:G51"/>
    <mergeCell ref="H51:P51"/>
    <mergeCell ref="R51:AD51"/>
    <mergeCell ref="D9:G9"/>
    <mergeCell ref="H9:P9"/>
    <mergeCell ref="M41:P41"/>
    <mergeCell ref="R42:U42"/>
    <mergeCell ref="V42:Z42"/>
    <mergeCell ref="AA42:AD42"/>
    <mergeCell ref="D44:P44"/>
    <mergeCell ref="R44:AD44"/>
    <mergeCell ref="M53:P53"/>
    <mergeCell ref="R52:AD52"/>
    <mergeCell ref="D53:G53"/>
    <mergeCell ref="H53:L53"/>
    <mergeCell ref="H48:P48"/>
    <mergeCell ref="R53:AD53"/>
    <mergeCell ref="R40:U40"/>
    <mergeCell ref="V40:Z40"/>
    <mergeCell ref="AA40:AD40"/>
    <mergeCell ref="M32:P32"/>
    <mergeCell ref="D52:G52"/>
    <mergeCell ref="H30:L30"/>
    <mergeCell ref="M30:P30"/>
    <mergeCell ref="R31:U31"/>
    <mergeCell ref="D33:G33"/>
    <mergeCell ref="AF51:AR51"/>
    <mergeCell ref="AF52:AR52"/>
    <mergeCell ref="AF53:AR53"/>
    <mergeCell ref="AF54:AR54"/>
    <mergeCell ref="AF55:AR55"/>
    <mergeCell ref="D54:P54"/>
    <mergeCell ref="R54:AD54"/>
    <mergeCell ref="D55:P55"/>
    <mergeCell ref="R55:AD55"/>
    <mergeCell ref="L52:O52"/>
  </mergeCells>
  <conditionalFormatting sqref="H40:L41 H37:P37 H30:L33 H27:L28 H11:L12 H13:P13 V14:AD14 H4:P5 H7:P7 V4:AD4 H6 H8 V11 V5:V6 V9 I14:I15 N14:N15">
    <cfRule type="cellIs" dxfId="28" priority="28" operator="equal">
      <formula>""</formula>
    </cfRule>
  </conditionalFormatting>
  <conditionalFormatting sqref="H17:P17 V5:V6 V9">
    <cfRule type="cellIs" dxfId="27" priority="27" operator="notEqual">
      <formula>""</formula>
    </cfRule>
  </conditionalFormatting>
  <conditionalFormatting sqref="H17:P17">
    <cfRule type="cellIs" dxfId="26" priority="26" operator="equal">
      <formula>"bitte auswählen"</formula>
    </cfRule>
  </conditionalFormatting>
  <conditionalFormatting sqref="H18:P18">
    <cfRule type="cellIs" dxfId="25" priority="25" operator="notEqual">
      <formula>""</formula>
    </cfRule>
  </conditionalFormatting>
  <conditionalFormatting sqref="H18:P18 V22">
    <cfRule type="cellIs" dxfId="24" priority="24" operator="equal">
      <formula>"bitte auswählen"</formula>
    </cfRule>
  </conditionalFormatting>
  <conditionalFormatting sqref="V19">
    <cfRule type="cellIs" dxfId="23" priority="22" operator="equal">
      <formula>"bitte auswählen"</formula>
    </cfRule>
    <cfRule type="cellIs" dxfId="22" priority="23" operator="notEqual">
      <formula>""</formula>
    </cfRule>
  </conditionalFormatting>
  <conditionalFormatting sqref="X46">
    <cfRule type="cellIs" dxfId="21" priority="21" operator="notEqual">
      <formula>""</formula>
    </cfRule>
  </conditionalFormatting>
  <conditionalFormatting sqref="X46">
    <cfRule type="cellIs" dxfId="20" priority="20" operator="equal">
      <formula>""""""</formula>
    </cfRule>
  </conditionalFormatting>
  <conditionalFormatting sqref="X47:X48">
    <cfRule type="cellIs" dxfId="19" priority="19" operator="notEqual">
      <formula>""</formula>
    </cfRule>
  </conditionalFormatting>
  <conditionalFormatting sqref="X47:X48">
    <cfRule type="cellIs" dxfId="18" priority="18" operator="equal">
      <formula>""""""</formula>
    </cfRule>
  </conditionalFormatting>
  <conditionalFormatting sqref="V11 H40:L41 H37:P37 H30:L33 H27:L28 H11:L12 H13:P13 V14:AD14 H4:P5 H7:P7 V4:AD4 H6 H8 I14:I15 N14:N15">
    <cfRule type="cellIs" dxfId="17" priority="29" operator="notEqual">
      <formula>""</formula>
    </cfRule>
  </conditionalFormatting>
  <conditionalFormatting sqref="I14:I15">
    <cfRule type="expression" dxfId="16" priority="17">
      <formula>AND($I14="",$N14&lt;&gt;"")</formula>
    </cfRule>
  </conditionalFormatting>
  <conditionalFormatting sqref="N14:N15 I14:I15">
    <cfRule type="expression" dxfId="15" priority="16">
      <formula>AND($I14&lt;&gt;"",$N14&lt;&gt;"")</formula>
    </cfRule>
  </conditionalFormatting>
  <conditionalFormatting sqref="N14:N15">
    <cfRule type="expression" dxfId="14" priority="15">
      <formula>AND($I14&lt;&gt;"",$N14="")</formula>
    </cfRule>
  </conditionalFormatting>
  <conditionalFormatting sqref="D40:G40">
    <cfRule type="expression" dxfId="13" priority="14">
      <formula>AND($H$39&lt;&gt;"Gasförmig",$D$40="Normdichte:")</formula>
    </cfRule>
  </conditionalFormatting>
  <conditionalFormatting sqref="M43:P43">
    <cfRule type="expression" dxfId="12" priority="13">
      <formula>$H$39="Flüssig"</formula>
    </cfRule>
  </conditionalFormatting>
  <conditionalFormatting sqref="V7">
    <cfRule type="cellIs" dxfId="11" priority="12" operator="equal">
      <formula>""</formula>
    </cfRule>
  </conditionalFormatting>
  <conditionalFormatting sqref="V7">
    <cfRule type="cellIs" dxfId="10" priority="11" operator="notEqual">
      <formula>""</formula>
    </cfRule>
  </conditionalFormatting>
  <conditionalFormatting sqref="V8">
    <cfRule type="cellIs" dxfId="9" priority="10" operator="equal">
      <formula>""</formula>
    </cfRule>
  </conditionalFormatting>
  <conditionalFormatting sqref="V8">
    <cfRule type="cellIs" dxfId="8" priority="9" operator="notEqual">
      <formula>""</formula>
    </cfRule>
  </conditionalFormatting>
  <conditionalFormatting sqref="V12:AD12">
    <cfRule type="cellIs" dxfId="7" priority="8" operator="notEqual">
      <formula>""</formula>
    </cfRule>
  </conditionalFormatting>
  <conditionalFormatting sqref="V12:AD12">
    <cfRule type="cellIs" dxfId="6" priority="7" operator="equal">
      <formula>"bitte auswählen"</formula>
    </cfRule>
  </conditionalFormatting>
  <conditionalFormatting sqref="V13:AD13">
    <cfRule type="cellIs" dxfId="5" priority="6" operator="notEqual">
      <formula>""</formula>
    </cfRule>
  </conditionalFormatting>
  <conditionalFormatting sqref="V13:AD13">
    <cfRule type="cellIs" dxfId="4" priority="5" operator="equal">
      <formula>"bitte auswählen"</formula>
    </cfRule>
  </conditionalFormatting>
  <conditionalFormatting sqref="H39:P39">
    <cfRule type="cellIs" dxfId="3" priority="4" operator="notEqual">
      <formula>""</formula>
    </cfRule>
  </conditionalFormatting>
  <conditionalFormatting sqref="H39:P39">
    <cfRule type="cellIs" dxfId="2" priority="3" operator="equal">
      <formula>"bitte auswählen"</formula>
    </cfRule>
  </conditionalFormatting>
  <conditionalFormatting sqref="H9">
    <cfRule type="cellIs" dxfId="1" priority="1" operator="equal">
      <formula>""</formula>
    </cfRule>
  </conditionalFormatting>
  <conditionalFormatting sqref="H9">
    <cfRule type="cellIs" dxfId="0" priority="2" operator="notEqual">
      <formula>""</formula>
    </cfRule>
  </conditionalFormatting>
  <dataValidations count="11">
    <dataValidation allowBlank="1" showInputMessage="1" sqref="H13:P13 L14:L15 H14:H15"/>
    <dataValidation type="list" allowBlank="1" showInputMessage="1" sqref="M33:P33 AA30:AD31">
      <formula1>"mbar,bar,kgf/cm²,psi,mmH2O, ..."</formula1>
    </dataValidation>
    <dataValidation type="list" allowBlank="1" showInputMessage="1" sqref="M27:P27">
      <formula1>"bar,kgf/cm²,psi, ..."</formula1>
    </dataValidation>
    <dataValidation type="list" allowBlank="1" showInputMessage="1" sqref="M28:P28 M31:P31 AA36:AD36">
      <formula1>"°C,°F, ..."</formula1>
    </dataValidation>
    <dataValidation type="list" allowBlank="1" showInputMessage="1" sqref="M30:P30">
      <formula1>"bar g,bar a,mbar g,mbar a,MPa g,MPa a,kPa ,kPa a,kgf/cm² g,kgf/cm² a,psi g,psi a, ..."</formula1>
    </dataValidation>
    <dataValidation type="list" allowBlank="1" showInputMessage="1" sqref="M32:P32 AA28:AD29">
      <formula1>"t/h,kg/h,m³/h,Nm³/h, ..."</formula1>
    </dataValidation>
    <dataValidation type="list" allowBlank="1" showInputMessage="1" sqref="M40:P40">
      <formula1>"kg/m³,lb/ft³, ..."</formula1>
    </dataValidation>
    <dataValidation type="list" allowBlank="1" showInputMessage="1" sqref="M41:P41">
      <formula1>"cP (mPas),Pas, ..."</formula1>
    </dataValidation>
    <dataValidation type="list" allowBlank="1" showInputMessage="1" sqref="M43:P43">
      <formula1>"bar a,kgf/cm² a,psi a, ..."</formula1>
    </dataValidation>
    <dataValidation type="list" allowBlank="1" showInputMessage="1" sqref="AA35:AD35 AA33:AD33">
      <formula1>"bar a,kgf/cm² a,psi a, m ü. NN, ..."</formula1>
    </dataValidation>
    <dataValidation type="list" allowBlank="1" showInputMessage="1" sqref="AA40:AD40">
      <formula1>"%, rel."</formula1>
    </dataValidation>
  </dataValidations>
  <printOptions horizontalCentered="1" verticalCentered="1"/>
  <pageMargins left="0.59055118110236227" right="0" top="0" bottom="0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2" r:id="rId4" name="Check Box 6">
              <controlPr defaultSize="0" autoFill="0" autoLine="0" autoPict="0" altText="">
                <anchor moveWithCells="1">
                  <from>
                    <xdr:col>6</xdr:col>
                    <xdr:colOff>200025</xdr:colOff>
                    <xdr:row>18</xdr:row>
                    <xdr:rowOff>171450</xdr:rowOff>
                  </from>
                  <to>
                    <xdr:col>9</xdr:col>
                    <xdr:colOff>209550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5" name="Check Box 7">
              <controlPr defaultSize="0" autoFill="0" autoLine="0" autoPict="0" altText="">
                <anchor moveWithCells="1">
                  <from>
                    <xdr:col>9</xdr:col>
                    <xdr:colOff>200025</xdr:colOff>
                    <xdr:row>18</xdr:row>
                    <xdr:rowOff>171450</xdr:rowOff>
                  </from>
                  <to>
                    <xdr:col>12</xdr:col>
                    <xdr:colOff>76200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6" name="Check Box 8">
              <controlPr defaultSize="0" autoFill="0" autoLine="0" autoPict="0" altText="">
                <anchor moveWithCells="1">
                  <from>
                    <xdr:col>20</xdr:col>
                    <xdr:colOff>219075</xdr:colOff>
                    <xdr:row>15</xdr:row>
                    <xdr:rowOff>180975</xdr:rowOff>
                  </from>
                  <to>
                    <xdr:col>23</xdr:col>
                    <xdr:colOff>152400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7" name="Check Box 9">
              <controlPr defaultSize="0" autoFill="0" autoLine="0" autoPict="0" altText="">
                <anchor moveWithCells="1">
                  <from>
                    <xdr:col>24</xdr:col>
                    <xdr:colOff>180975</xdr:colOff>
                    <xdr:row>15</xdr:row>
                    <xdr:rowOff>180975</xdr:rowOff>
                  </from>
                  <to>
                    <xdr:col>27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8" name="Check Box 10">
              <controlPr defaultSize="0" autoFill="0" autoLine="0" autoPict="0" altText="">
                <anchor moveWithCells="1">
                  <from>
                    <xdr:col>7</xdr:col>
                    <xdr:colOff>9525</xdr:colOff>
                    <xdr:row>44</xdr:row>
                    <xdr:rowOff>180975</xdr:rowOff>
                  </from>
                  <to>
                    <xdr:col>8</xdr:col>
                    <xdr:colOff>171450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9" name="Check Box 11">
              <controlPr defaultSize="0" autoFill="0" autoLine="0" autoPict="0" altText="">
                <anchor moveWithCells="1">
                  <from>
                    <xdr:col>8</xdr:col>
                    <xdr:colOff>209550</xdr:colOff>
                    <xdr:row>44</xdr:row>
                    <xdr:rowOff>180975</xdr:rowOff>
                  </from>
                  <to>
                    <xdr:col>10</xdr:col>
                    <xdr:colOff>114300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0" name="Check Box 12">
              <controlPr defaultSize="0" autoFill="0" autoLine="0" autoPict="0" altText="">
                <anchor moveWithCells="1">
                  <from>
                    <xdr:col>7</xdr:col>
                    <xdr:colOff>9525</xdr:colOff>
                    <xdr:row>45</xdr:row>
                    <xdr:rowOff>190500</xdr:rowOff>
                  </from>
                  <to>
                    <xdr:col>8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1" name="Check Box 13">
              <controlPr defaultSize="0" autoFill="0" autoLine="0" autoPict="0" altText="">
                <anchor moveWithCells="1">
                  <from>
                    <xdr:col>7</xdr:col>
                    <xdr:colOff>9525</xdr:colOff>
                    <xdr:row>46</xdr:row>
                    <xdr:rowOff>180975</xdr:rowOff>
                  </from>
                  <to>
                    <xdr:col>11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2" name="Check Box 14">
              <controlPr defaultSize="0" autoFill="0" autoLine="0" autoPict="0" altText="">
                <anchor moveWithCells="1">
                  <from>
                    <xdr:col>7</xdr:col>
                    <xdr:colOff>9525</xdr:colOff>
                    <xdr:row>50</xdr:row>
                    <xdr:rowOff>9525</xdr:rowOff>
                  </from>
                  <to>
                    <xdr:col>8</xdr:col>
                    <xdr:colOff>171450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3" name="Check Box 15">
              <controlPr defaultSize="0" autoFill="0" autoLine="0" autoPict="0" altText="">
                <anchor moveWithCells="1">
                  <from>
                    <xdr:col>10</xdr:col>
                    <xdr:colOff>9525</xdr:colOff>
                    <xdr:row>49</xdr:row>
                    <xdr:rowOff>171450</xdr:rowOff>
                  </from>
                  <to>
                    <xdr:col>14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4" name="Check Box 16">
              <controlPr defaultSize="0" autoFill="0" autoLine="0" autoPict="0" altText="">
                <anchor moveWithCells="1">
                  <from>
                    <xdr:col>21</xdr:col>
                    <xdr:colOff>9525</xdr:colOff>
                    <xdr:row>45</xdr:row>
                    <xdr:rowOff>0</xdr:rowOff>
                  </from>
                  <to>
                    <xdr:col>22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5" name="Check Box 17">
              <controlPr defaultSize="0" autoFill="0" autoLine="0" autoPict="0" altText="">
                <anchor moveWithCells="1">
                  <from>
                    <xdr:col>21</xdr:col>
                    <xdr:colOff>9525</xdr:colOff>
                    <xdr:row>46</xdr:row>
                    <xdr:rowOff>0</xdr:rowOff>
                  </from>
                  <to>
                    <xdr:col>22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6" name="Check Box 18">
              <controlPr defaultSize="0" autoFill="0" autoLine="0" autoPict="0" altText="">
                <anchor moveWithCells="1">
                  <from>
                    <xdr:col>21</xdr:col>
                    <xdr:colOff>9525</xdr:colOff>
                    <xdr:row>47</xdr:row>
                    <xdr:rowOff>0</xdr:rowOff>
                  </from>
                  <to>
                    <xdr:col>22</xdr:col>
                    <xdr:colOff>171450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7" name="Check Box 19">
              <controlPr defaultSize="0" autoFill="0" autoLine="0" autoPict="0" altText="">
                <anchor moveWithCells="1">
                  <from>
                    <xdr:col>7</xdr:col>
                    <xdr:colOff>9525</xdr:colOff>
                    <xdr:row>49</xdr:row>
                    <xdr:rowOff>0</xdr:rowOff>
                  </from>
                  <to>
                    <xdr:col>8</xdr:col>
                    <xdr:colOff>171450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18" name="Check Box 20">
              <controlPr defaultSize="0" autoFill="0" autoLine="0" autoPict="0" altText="">
                <anchor moveWithCells="1">
                  <from>
                    <xdr:col>10</xdr:col>
                    <xdr:colOff>9525</xdr:colOff>
                    <xdr:row>48</xdr:row>
                    <xdr:rowOff>180975</xdr:rowOff>
                  </from>
                  <to>
                    <xdr:col>14</xdr:col>
                    <xdr:colOff>28575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19" name="Check Box 21">
              <controlPr defaultSize="0" autoFill="0" autoLine="0" autoPict="0" altText="">
                <anchor moveWithCells="1">
                  <from>
                    <xdr:col>6</xdr:col>
                    <xdr:colOff>200025</xdr:colOff>
                    <xdr:row>19</xdr:row>
                    <xdr:rowOff>171450</xdr:rowOff>
                  </from>
                  <to>
                    <xdr:col>9</xdr:col>
                    <xdr:colOff>123825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0" name="Check Box 22">
              <controlPr defaultSize="0" autoFill="0" autoLine="0" autoPict="0" altText="">
                <anchor moveWithCells="1">
                  <from>
                    <xdr:col>9</xdr:col>
                    <xdr:colOff>200025</xdr:colOff>
                    <xdr:row>19</xdr:row>
                    <xdr:rowOff>171450</xdr:rowOff>
                  </from>
                  <to>
                    <xdr:col>12</xdr:col>
                    <xdr:colOff>123825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1" name="Check Box 23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9</xdr:row>
                    <xdr:rowOff>171450</xdr:rowOff>
                  </from>
                  <to>
                    <xdr:col>14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2" name="Check Box 24">
              <controlPr defaultSize="0" autoFill="0" autoLine="0" autoPict="0" altText="">
                <anchor moveWithCells="1">
                  <from>
                    <xdr:col>13</xdr:col>
                    <xdr:colOff>200025</xdr:colOff>
                    <xdr:row>9</xdr:row>
                    <xdr:rowOff>171450</xdr:rowOff>
                  </from>
                  <to>
                    <xdr:col>16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3" name="Check Box 25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10</xdr:row>
                    <xdr:rowOff>180975</xdr:rowOff>
                  </from>
                  <to>
                    <xdr:col>14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4" name="Check Box 26">
              <controlPr defaultSize="0" autoFill="0" autoLine="0" autoPict="0" altText="">
                <anchor moveWithCells="1">
                  <from>
                    <xdr:col>13</xdr:col>
                    <xdr:colOff>200025</xdr:colOff>
                    <xdr:row>10</xdr:row>
                    <xdr:rowOff>180975</xdr:rowOff>
                  </from>
                  <to>
                    <xdr:col>16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25" name="Check Box 32">
              <controlPr defaultSize="0" autoFill="0" autoLine="0" autoPict="0" altText="">
                <anchor moveWithCells="1">
                  <from>
                    <xdr:col>20</xdr:col>
                    <xdr:colOff>209550</xdr:colOff>
                    <xdr:row>13</xdr:row>
                    <xdr:rowOff>171450</xdr:rowOff>
                  </from>
                  <to>
                    <xdr:col>24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26" name="Check Box 35">
              <controlPr defaultSize="0" autoFill="0" autoLine="0" autoPict="0" altText="">
                <anchor moveWithCells="1">
                  <from>
                    <xdr:col>20</xdr:col>
                    <xdr:colOff>219075</xdr:colOff>
                    <xdr:row>19</xdr:row>
                    <xdr:rowOff>180975</xdr:rowOff>
                  </from>
                  <to>
                    <xdr:col>22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27" name="Check Box 36">
              <controlPr defaultSize="0" autoFill="0" autoLine="0" autoPict="0" altText="">
                <anchor moveWithCells="1">
                  <from>
                    <xdr:col>22</xdr:col>
                    <xdr:colOff>28575</xdr:colOff>
                    <xdr:row>19</xdr:row>
                    <xdr:rowOff>180975</xdr:rowOff>
                  </from>
                  <to>
                    <xdr:col>23</xdr:col>
                    <xdr:colOff>142875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28" name="Check Box 37">
              <controlPr defaultSize="0" autoFill="0" autoLine="0" autoPict="0" altText="">
                <anchor moveWithCells="1">
                  <from>
                    <xdr:col>23</xdr:col>
                    <xdr:colOff>85725</xdr:colOff>
                    <xdr:row>19</xdr:row>
                    <xdr:rowOff>180975</xdr:rowOff>
                  </from>
                  <to>
                    <xdr:col>24</xdr:col>
                    <xdr:colOff>76200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29" name="Check Box 47">
              <controlPr defaultSize="0" autoFill="0" autoLine="0" autoPict="0" altText="">
                <anchor moveWithCells="1">
                  <from>
                    <xdr:col>21</xdr:col>
                    <xdr:colOff>9525</xdr:colOff>
                    <xdr:row>46</xdr:row>
                    <xdr:rowOff>0</xdr:rowOff>
                  </from>
                  <to>
                    <xdr:col>22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30" name="Check Box 48">
              <controlPr defaultSize="0" autoFill="0" autoLine="0" autoPict="0" altText="">
                <anchor moveWithCells="1">
                  <from>
                    <xdr:col>21</xdr:col>
                    <xdr:colOff>9525</xdr:colOff>
                    <xdr:row>47</xdr:row>
                    <xdr:rowOff>0</xdr:rowOff>
                  </from>
                  <to>
                    <xdr:col>22</xdr:col>
                    <xdr:colOff>171450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r:id="rId31" name="Drop Down 83">
              <controlPr defaultSize="0" print="0" autoLine="0" autoPict="0">
                <anchor moveWithCells="1">
                  <from>
                    <xdr:col>39</xdr:col>
                    <xdr:colOff>76200</xdr:colOff>
                    <xdr:row>5</xdr:row>
                    <xdr:rowOff>47625</xdr:rowOff>
                  </from>
                  <to>
                    <xdr:col>41</xdr:col>
                    <xdr:colOff>9525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r:id="rId32" name="Check Box 103">
              <controlPr defaultSize="0" autoFill="0" autoLine="0" autoPict="0" altText="">
                <anchor moveWithCells="1">
                  <from>
                    <xdr:col>7</xdr:col>
                    <xdr:colOff>9525</xdr:colOff>
                    <xdr:row>51</xdr:row>
                    <xdr:rowOff>9525</xdr:rowOff>
                  </from>
                  <to>
                    <xdr:col>9</xdr:col>
                    <xdr:colOff>219075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r:id="rId33" name="Check Box 104">
              <controlPr defaultSize="0" autoFill="0" autoLine="0" autoPict="0" altText="">
                <anchor moveWithCells="1">
                  <from>
                    <xdr:col>10</xdr:col>
                    <xdr:colOff>9525</xdr:colOff>
                    <xdr:row>50</xdr:row>
                    <xdr:rowOff>190500</xdr:rowOff>
                  </from>
                  <to>
                    <xdr:col>11</xdr:col>
                    <xdr:colOff>9525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8" r:id="rId34" name="Check Box 132">
              <controlPr defaultSize="0" autoFill="0" autoLine="0" autoPict="0" altText="">
                <anchor moveWithCells="1">
                  <from>
                    <xdr:col>17</xdr:col>
                    <xdr:colOff>161925</xdr:colOff>
                    <xdr:row>41</xdr:row>
                    <xdr:rowOff>180975</xdr:rowOff>
                  </from>
                  <to>
                    <xdr:col>19</xdr:col>
                    <xdr:colOff>85725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showInputMessage="1" showErrorMessage="1">
          <x14:formula1>
            <xm:f>Auswahlwerte!$H$3:$H$6</xm:f>
          </x14:formula1>
          <xm:sqref>H39:P39</xm:sqref>
        </x14:dataValidation>
        <x14:dataValidation type="list" allowBlank="1" showInputMessage="1" showErrorMessage="1">
          <x14:formula1>
            <xm:f>Auswahlwerte!$J$3:$J$4</xm:f>
          </x14:formula1>
          <xm:sqref>D40:G40</xm:sqref>
        </x14:dataValidation>
        <x14:dataValidation type="list" allowBlank="1" showInputMessage="1">
          <x14:formula1>
            <xm:f>Auswahlwerte!$B$3:$B$28</xm:f>
          </x14:formula1>
          <xm:sqref>I14:K14</xm:sqref>
        </x14:dataValidation>
        <x14:dataValidation type="list" allowBlank="1" showInputMessage="1">
          <x14:formula1>
            <xm:f>Auswahlwerte!$C$3:$C$28</xm:f>
          </x14:formula1>
          <xm:sqref>N14:P14</xm:sqref>
        </x14:dataValidation>
        <x14:dataValidation type="list" allowBlank="1" showInputMessage="1">
          <x14:formula1>
            <xm:f>Auswahlwerte!$D$3:$D$14</xm:f>
          </x14:formula1>
          <xm:sqref>I15:K15</xm:sqref>
        </x14:dataValidation>
        <x14:dataValidation type="list" allowBlank="1" showInputMessage="1">
          <x14:formula1>
            <xm:f>Auswahlwerte!$E$3:$E$10</xm:f>
          </x14:formula1>
          <xm:sqref>N15:P15</xm:sqref>
        </x14:dataValidation>
        <x14:dataValidation type="list" allowBlank="1" showInputMessage="1">
          <x14:formula1>
            <xm:f>Auswahlwerte!$N$3:$N$11</xm:f>
          </x14:formula1>
          <xm:sqref>H18:P18</xm:sqref>
        </x14:dataValidation>
        <x14:dataValidation type="list" allowBlank="1" showInputMessage="1">
          <x14:formula1>
            <xm:f>Auswahlwerte!$P$3:$P$7</xm:f>
          </x14:formula1>
          <xm:sqref>I23</xm:sqref>
        </x14:dataValidation>
        <x14:dataValidation type="list" allowBlank="1" showInputMessage="1">
          <x14:formula1>
            <xm:f>Auswahlwerte!$I$3:$I$16</xm:f>
          </x14:formula1>
          <xm:sqref>V12:AD12</xm:sqref>
        </x14:dataValidation>
        <x14:dataValidation type="list" allowBlank="1" showInputMessage="1" showErrorMessage="1">
          <x14:formula1>
            <xm:f>Auswahlwerte!$G$3:$G$10</xm:f>
          </x14:formula1>
          <xm:sqref>V22</xm:sqref>
        </x14:dataValidation>
        <x14:dataValidation type="list" allowBlank="1" showInputMessage="1">
          <x14:formula1>
            <xm:f>Auswahlwerte!$K$3:$K$7</xm:f>
          </x14:formula1>
          <xm:sqref>V13:AD13</xm:sqref>
        </x14:dataValidation>
        <x14:dataValidation type="list" allowBlank="1" showInputMessage="1">
          <x14:formula1>
            <xm:f>Auswahlwerte!$L$3:$L$8</xm:f>
          </x14:formula1>
          <xm:sqref>H49:P49</xm:sqref>
        </x14:dataValidation>
        <x14:dataValidation type="list" allowBlank="1" showInputMessage="1">
          <x14:formula1>
            <xm:f>Auswahlwerte!$M$3:$M$14</xm:f>
          </x14:formula1>
          <xm:sqref>H17</xm:sqref>
        </x14:dataValidation>
        <x14:dataValidation type="list" allowBlank="1" showInputMessage="1">
          <x14:formula1>
            <xm:f>Auswahlwerte!$F$3:$F$11</xm:f>
          </x14:formula1>
          <xm:sqref>V19:AD19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workbookViewId="0">
      <selection activeCell="H7" sqref="H7"/>
    </sheetView>
  </sheetViews>
  <sheetFormatPr baseColWidth="10" defaultRowHeight="15" x14ac:dyDescent="0.25"/>
  <cols>
    <col min="1" max="1" width="32.5703125" bestFit="1" customWidth="1"/>
    <col min="2" max="2" width="5" customWidth="1"/>
    <col min="3" max="3" width="6.140625" customWidth="1"/>
    <col min="4" max="4" width="7" customWidth="1"/>
    <col min="5" max="5" width="10.5703125" customWidth="1"/>
    <col min="6" max="6" width="29.7109375" customWidth="1"/>
    <col min="7" max="7" width="20.28515625" customWidth="1"/>
    <col min="8" max="8" width="15.7109375" customWidth="1"/>
    <col min="9" max="9" width="44.7109375" customWidth="1"/>
    <col min="10" max="10" width="14.5703125" customWidth="1"/>
    <col min="11" max="11" width="34.5703125" customWidth="1"/>
    <col min="12" max="12" width="11.5703125" customWidth="1"/>
    <col min="13" max="13" width="32.5703125" customWidth="1"/>
    <col min="14" max="14" width="31.140625" customWidth="1"/>
    <col min="15" max="15" width="7.28515625" bestFit="1" customWidth="1"/>
    <col min="16" max="16" width="39.42578125" customWidth="1"/>
  </cols>
  <sheetData>
    <row r="1" spans="1:16" ht="24.75" customHeight="1" x14ac:dyDescent="0.25">
      <c r="A1" s="23">
        <v>2</v>
      </c>
      <c r="B1" s="144" t="s">
        <v>70</v>
      </c>
      <c r="C1" s="144"/>
      <c r="D1" s="144" t="s">
        <v>91</v>
      </c>
      <c r="E1" s="144"/>
      <c r="F1" s="21" t="s">
        <v>108</v>
      </c>
      <c r="G1" s="21" t="s">
        <v>110</v>
      </c>
      <c r="H1" s="21" t="s">
        <v>117</v>
      </c>
      <c r="I1" s="21" t="s">
        <v>1</v>
      </c>
      <c r="J1" s="21" t="s">
        <v>124</v>
      </c>
      <c r="K1" s="21" t="s">
        <v>125</v>
      </c>
      <c r="L1" s="21" t="s">
        <v>133</v>
      </c>
      <c r="M1" s="21" t="s">
        <v>139</v>
      </c>
      <c r="N1" s="21" t="s">
        <v>140</v>
      </c>
      <c r="O1" t="s">
        <v>142</v>
      </c>
      <c r="P1" s="21" t="s">
        <v>147</v>
      </c>
    </row>
    <row r="2" spans="1:16" ht="15.75" thickBot="1" x14ac:dyDescent="0.3">
      <c r="A2" t="s">
        <v>165</v>
      </c>
      <c r="B2" s="25" t="s">
        <v>88</v>
      </c>
      <c r="C2" s="25" t="s">
        <v>59</v>
      </c>
      <c r="D2" s="25" t="s">
        <v>88</v>
      </c>
      <c r="E2" s="25" t="s">
        <v>59</v>
      </c>
      <c r="F2" s="26"/>
      <c r="G2" s="26"/>
      <c r="H2" s="26"/>
      <c r="I2" s="26"/>
      <c r="J2" s="26"/>
      <c r="K2" s="26"/>
      <c r="L2" s="26"/>
      <c r="M2" s="26"/>
      <c r="N2" s="26"/>
      <c r="O2" t="s">
        <v>143</v>
      </c>
      <c r="P2" s="26"/>
    </row>
    <row r="3" spans="1:16" x14ac:dyDescent="0.25">
      <c r="B3" s="24"/>
      <c r="C3" s="24"/>
      <c r="D3" s="24"/>
      <c r="E3" s="24"/>
      <c r="F3" s="21"/>
      <c r="G3" s="21" t="s">
        <v>181</v>
      </c>
      <c r="H3" s="21" t="s">
        <v>242</v>
      </c>
      <c r="I3" s="21"/>
      <c r="J3" s="21" t="s">
        <v>8</v>
      </c>
      <c r="K3" s="21"/>
      <c r="L3" s="21"/>
      <c r="M3" s="21"/>
      <c r="N3" s="21"/>
      <c r="O3" t="s">
        <v>144</v>
      </c>
      <c r="P3" s="21"/>
    </row>
    <row r="4" spans="1:16" ht="15" customHeight="1" x14ac:dyDescent="0.25">
      <c r="A4" s="22" t="s">
        <v>132</v>
      </c>
      <c r="B4" s="24" t="s">
        <v>212</v>
      </c>
      <c r="C4" s="24" t="s">
        <v>71</v>
      </c>
      <c r="D4" s="24" t="s">
        <v>92</v>
      </c>
      <c r="E4" s="24" t="s">
        <v>102</v>
      </c>
      <c r="F4" s="21" t="s">
        <v>194</v>
      </c>
      <c r="G4" s="24" t="s">
        <v>111</v>
      </c>
      <c r="H4" s="21" t="s">
        <v>118</v>
      </c>
      <c r="I4" s="21" t="s">
        <v>180</v>
      </c>
      <c r="J4" s="21" t="s">
        <v>9</v>
      </c>
      <c r="K4" s="21" t="s">
        <v>182</v>
      </c>
      <c r="L4" s="21" t="s">
        <v>134</v>
      </c>
      <c r="M4" s="21" t="s">
        <v>184</v>
      </c>
      <c r="N4" s="21" t="s">
        <v>171</v>
      </c>
      <c r="O4" t="s">
        <v>145</v>
      </c>
      <c r="P4" s="21" t="s">
        <v>148</v>
      </c>
    </row>
    <row r="5" spans="1:16" x14ac:dyDescent="0.25">
      <c r="B5" s="24" t="s">
        <v>213</v>
      </c>
      <c r="C5" s="24" t="s">
        <v>73</v>
      </c>
      <c r="D5" s="24" t="s">
        <v>93</v>
      </c>
      <c r="E5" s="24" t="s">
        <v>103</v>
      </c>
      <c r="F5" s="21" t="s">
        <v>195</v>
      </c>
      <c r="G5" s="21" t="s">
        <v>115</v>
      </c>
      <c r="H5" s="21" t="s">
        <v>119</v>
      </c>
      <c r="I5" s="21" t="s">
        <v>174</v>
      </c>
      <c r="K5" s="21" t="s">
        <v>126</v>
      </c>
      <c r="L5" s="21" t="s">
        <v>135</v>
      </c>
      <c r="M5" s="21" t="s">
        <v>185</v>
      </c>
      <c r="N5" s="21" t="s">
        <v>172</v>
      </c>
      <c r="P5" s="21" t="s">
        <v>149</v>
      </c>
    </row>
    <row r="6" spans="1:16" x14ac:dyDescent="0.25">
      <c r="B6" s="24" t="s">
        <v>214</v>
      </c>
      <c r="C6" s="24" t="s">
        <v>72</v>
      </c>
      <c r="D6" s="24" t="s">
        <v>94</v>
      </c>
      <c r="E6" s="24" t="s">
        <v>104</v>
      </c>
      <c r="F6" s="21" t="s">
        <v>199</v>
      </c>
      <c r="G6" s="21" t="s">
        <v>116</v>
      </c>
      <c r="H6" s="21" t="s">
        <v>236</v>
      </c>
      <c r="I6" s="21" t="s">
        <v>175</v>
      </c>
      <c r="K6" s="21" t="s">
        <v>32</v>
      </c>
      <c r="L6" s="21" t="s">
        <v>136</v>
      </c>
      <c r="M6" s="21" t="s">
        <v>186</v>
      </c>
      <c r="N6" s="21" t="s">
        <v>166</v>
      </c>
      <c r="P6" s="21" t="s">
        <v>150</v>
      </c>
    </row>
    <row r="7" spans="1:16" x14ac:dyDescent="0.25">
      <c r="B7" s="24" t="s">
        <v>215</v>
      </c>
      <c r="C7" s="24" t="s">
        <v>74</v>
      </c>
      <c r="D7" s="24" t="s">
        <v>95</v>
      </c>
      <c r="E7" s="24" t="s">
        <v>105</v>
      </c>
      <c r="F7" s="21" t="s">
        <v>200</v>
      </c>
      <c r="G7" s="21" t="s">
        <v>112</v>
      </c>
      <c r="I7" s="21" t="s">
        <v>176</v>
      </c>
      <c r="K7" s="21" t="s">
        <v>155</v>
      </c>
      <c r="L7" s="21" t="s">
        <v>137</v>
      </c>
      <c r="M7" s="21" t="s">
        <v>187</v>
      </c>
      <c r="N7" s="21" t="s">
        <v>141</v>
      </c>
      <c r="P7" s="21" t="s">
        <v>155</v>
      </c>
    </row>
    <row r="8" spans="1:16" x14ac:dyDescent="0.25">
      <c r="A8" s="21" t="s">
        <v>164</v>
      </c>
      <c r="B8" s="24" t="s">
        <v>216</v>
      </c>
      <c r="C8" s="24" t="s">
        <v>75</v>
      </c>
      <c r="D8" s="24" t="s">
        <v>96</v>
      </c>
      <c r="E8" s="24" t="s">
        <v>106</v>
      </c>
      <c r="F8" s="21" t="s">
        <v>197</v>
      </c>
      <c r="G8" s="21" t="s">
        <v>113</v>
      </c>
      <c r="I8" s="21" t="s">
        <v>177</v>
      </c>
      <c r="L8" s="21" t="s">
        <v>138</v>
      </c>
      <c r="M8" s="21" t="s">
        <v>188</v>
      </c>
      <c r="N8" s="21" t="s">
        <v>167</v>
      </c>
    </row>
    <row r="9" spans="1:16" x14ac:dyDescent="0.25">
      <c r="A9" s="21" t="str">
        <f>"Auswahlwerte!A"&amp;
IF(Fragebogen!$V$22="0° kompakt",29,
IF(Fragebogen!$V$22="0° getrennt",30,
IF(Fragebogen!$V$22="Winkel nach Standard",31,
IF(Fragebogen!$V$22="Dampf - 180°",32,
IF(Fragebogen!$V$22="Dampf - Rechts",33,
IF(Fragebogen!$V$22="Dampf - Links",34,
"35"))))))</f>
        <v>Auswahlwerte!A35</v>
      </c>
      <c r="B9" s="24" t="s">
        <v>217</v>
      </c>
      <c r="C9" s="24" t="s">
        <v>76</v>
      </c>
      <c r="D9" s="24" t="s">
        <v>97</v>
      </c>
      <c r="E9" s="24" t="s">
        <v>107</v>
      </c>
      <c r="F9" s="21" t="s">
        <v>198</v>
      </c>
      <c r="G9" s="21" t="s">
        <v>114</v>
      </c>
      <c r="I9" s="21" t="s">
        <v>178</v>
      </c>
      <c r="M9" s="21" t="s">
        <v>189</v>
      </c>
      <c r="N9" s="21" t="s">
        <v>168</v>
      </c>
    </row>
    <row r="10" spans="1:16" x14ac:dyDescent="0.25">
      <c r="B10" s="24" t="s">
        <v>218</v>
      </c>
      <c r="C10" s="24" t="s">
        <v>23</v>
      </c>
      <c r="D10" s="24" t="s">
        <v>98</v>
      </c>
      <c r="E10" s="24" t="s">
        <v>155</v>
      </c>
      <c r="F10" s="21" t="s">
        <v>109</v>
      </c>
      <c r="G10" s="24" t="s">
        <v>155</v>
      </c>
      <c r="I10" s="21" t="s">
        <v>179</v>
      </c>
      <c r="M10" s="21" t="s">
        <v>190</v>
      </c>
      <c r="N10" s="21" t="s">
        <v>169</v>
      </c>
    </row>
    <row r="11" spans="1:16" x14ac:dyDescent="0.25">
      <c r="B11" s="24" t="s">
        <v>219</v>
      </c>
      <c r="C11" s="24" t="s">
        <v>77</v>
      </c>
      <c r="D11" s="24" t="s">
        <v>99</v>
      </c>
      <c r="F11" s="21" t="s">
        <v>155</v>
      </c>
      <c r="I11" s="21" t="s">
        <v>120</v>
      </c>
      <c r="M11" s="21" t="s">
        <v>191</v>
      </c>
      <c r="N11" s="21" t="s">
        <v>155</v>
      </c>
    </row>
    <row r="12" spans="1:16" x14ac:dyDescent="0.25">
      <c r="B12" s="24" t="s">
        <v>220</v>
      </c>
      <c r="C12" s="24" t="s">
        <v>29</v>
      </c>
      <c r="D12" s="24" t="s">
        <v>100</v>
      </c>
      <c r="E12" s="14"/>
      <c r="I12" s="21" t="s">
        <v>121</v>
      </c>
      <c r="M12" s="21" t="s">
        <v>192</v>
      </c>
    </row>
    <row r="13" spans="1:16" x14ac:dyDescent="0.25">
      <c r="B13" s="24" t="s">
        <v>221</v>
      </c>
      <c r="C13" s="24" t="s">
        <v>30</v>
      </c>
      <c r="D13" s="24" t="s">
        <v>101</v>
      </c>
      <c r="E13" s="14"/>
      <c r="I13" s="21" t="s">
        <v>122</v>
      </c>
      <c r="M13" s="21" t="s">
        <v>193</v>
      </c>
    </row>
    <row r="14" spans="1:16" x14ac:dyDescent="0.25">
      <c r="B14" s="24" t="s">
        <v>222</v>
      </c>
      <c r="C14" s="24" t="s">
        <v>78</v>
      </c>
      <c r="D14" s="24" t="s">
        <v>155</v>
      </c>
      <c r="I14" s="21" t="s">
        <v>123</v>
      </c>
      <c r="M14" s="21" t="s">
        <v>155</v>
      </c>
    </row>
    <row r="15" spans="1:16" x14ac:dyDescent="0.25">
      <c r="B15" s="24" t="s">
        <v>223</v>
      </c>
      <c r="C15" s="24" t="s">
        <v>79</v>
      </c>
      <c r="I15" s="21" t="s">
        <v>151</v>
      </c>
    </row>
    <row r="16" spans="1:16" x14ac:dyDescent="0.25">
      <c r="B16" s="24" t="s">
        <v>224</v>
      </c>
      <c r="C16" s="24" t="s">
        <v>80</v>
      </c>
      <c r="I16" s="21" t="s">
        <v>155</v>
      </c>
    </row>
    <row r="17" spans="1:7" x14ac:dyDescent="0.25">
      <c r="B17" s="24" t="s">
        <v>225</v>
      </c>
      <c r="C17" s="24" t="s">
        <v>81</v>
      </c>
    </row>
    <row r="18" spans="1:7" x14ac:dyDescent="0.25">
      <c r="B18" s="24" t="s">
        <v>226</v>
      </c>
      <c r="C18" s="24" t="s">
        <v>82</v>
      </c>
    </row>
    <row r="19" spans="1:7" x14ac:dyDescent="0.25">
      <c r="B19" s="24" t="s">
        <v>227</v>
      </c>
      <c r="C19" s="24" t="s">
        <v>83</v>
      </c>
    </row>
    <row r="20" spans="1:7" x14ac:dyDescent="0.25">
      <c r="B20" s="24" t="s">
        <v>228</v>
      </c>
      <c r="C20" s="24" t="s">
        <v>84</v>
      </c>
    </row>
    <row r="21" spans="1:7" x14ac:dyDescent="0.25">
      <c r="B21" s="24" t="s">
        <v>229</v>
      </c>
      <c r="C21" s="24" t="s">
        <v>85</v>
      </c>
    </row>
    <row r="22" spans="1:7" x14ac:dyDescent="0.25">
      <c r="B22" s="24" t="s">
        <v>230</v>
      </c>
      <c r="C22" s="24" t="s">
        <v>86</v>
      </c>
    </row>
    <row r="23" spans="1:7" x14ac:dyDescent="0.25">
      <c r="B23" s="24" t="s">
        <v>231</v>
      </c>
      <c r="C23" s="24" t="s">
        <v>87</v>
      </c>
    </row>
    <row r="24" spans="1:7" x14ac:dyDescent="0.25">
      <c r="B24" s="24" t="s">
        <v>232</v>
      </c>
      <c r="C24" s="24" t="s">
        <v>160</v>
      </c>
    </row>
    <row r="25" spans="1:7" x14ac:dyDescent="0.25">
      <c r="B25" s="24" t="s">
        <v>233</v>
      </c>
      <c r="C25" s="24" t="s">
        <v>161</v>
      </c>
    </row>
    <row r="26" spans="1:7" x14ac:dyDescent="0.25">
      <c r="B26" s="24" t="s">
        <v>234</v>
      </c>
      <c r="C26" s="24" t="s">
        <v>162</v>
      </c>
    </row>
    <row r="27" spans="1:7" x14ac:dyDescent="0.25">
      <c r="B27" s="24" t="s">
        <v>235</v>
      </c>
      <c r="C27" s="24" t="s">
        <v>163</v>
      </c>
      <c r="E27" s="17"/>
      <c r="F27" s="17"/>
      <c r="G27" s="17"/>
    </row>
    <row r="28" spans="1:7" ht="58.5" customHeight="1" x14ac:dyDescent="0.25">
      <c r="A28" s="17"/>
      <c r="B28" s="24" t="s">
        <v>155</v>
      </c>
      <c r="C28" s="24" t="s">
        <v>155</v>
      </c>
      <c r="E28" s="17"/>
      <c r="F28" s="17"/>
      <c r="G28" s="17"/>
    </row>
    <row r="29" spans="1:7" ht="134.25" customHeight="1" x14ac:dyDescent="0.25">
      <c r="A29" s="17"/>
      <c r="B29" s="17"/>
      <c r="E29" s="17"/>
      <c r="F29" s="17"/>
      <c r="G29" s="17"/>
    </row>
    <row r="30" spans="1:7" ht="124.5" customHeight="1" x14ac:dyDescent="0.25">
      <c r="A30" s="17"/>
      <c r="B30" s="17"/>
    </row>
    <row r="31" spans="1:7" ht="152.25" customHeight="1" x14ac:dyDescent="0.25">
      <c r="A31" s="17"/>
      <c r="B31" s="17"/>
    </row>
    <row r="32" spans="1:7" ht="127.5" customHeight="1" x14ac:dyDescent="0.25">
      <c r="A32" s="17"/>
      <c r="B32" s="17"/>
    </row>
    <row r="33" spans="1:2" ht="87" customHeight="1" x14ac:dyDescent="0.25">
      <c r="A33" s="17"/>
      <c r="B33" s="17"/>
    </row>
    <row r="34" spans="1:2" ht="87" customHeight="1" x14ac:dyDescent="0.25">
      <c r="A34" s="17"/>
      <c r="B34" s="17"/>
    </row>
    <row r="35" spans="1:2" ht="87" customHeight="1" x14ac:dyDescent="0.25">
      <c r="A35" s="17"/>
      <c r="B35" s="17"/>
    </row>
  </sheetData>
  <sheetProtection algorithmName="SHA-512" hashValue="RAqxSszTHqej90Jnc6n8F6giFk8shWQUOr4O52n515K2SZz/CB58CGyWtlmoltfvU0ix6EnV4XRYUjW/Uz9m5g==" saltValue="2JruYnUYRBc900CS7pwYIA==" spinCount="100000" sheet="1" objects="1" scenarios="1"/>
  <mergeCells count="2">
    <mergeCell ref="B1:C1"/>
    <mergeCell ref="D1:E1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Fragebogen</vt:lpstr>
      <vt:lpstr>Auswahlwerte</vt:lpstr>
      <vt:lpstr>Fragebogen!Druckbereich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Bittermann, Dirk</dc:creator>
  <cp:lastModifiedBy>Hebler, Daniela</cp:lastModifiedBy>
  <cp:lastPrinted>2020-03-04T09:37:59Z</cp:lastPrinted>
  <dcterms:created xsi:type="dcterms:W3CDTF">2016-11-22T09:25:50Z</dcterms:created>
  <dcterms:modified xsi:type="dcterms:W3CDTF">2020-03-04T09:40:52Z</dcterms:modified>
</cp:coreProperties>
</file>